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456" windowWidth="23256" windowHeight="13176" tabRatio="991" activeTab="2"/>
  </bookViews>
  <sheets>
    <sheet name="Media semplice " sheetId="1" r:id="rId1"/>
    <sheet name="Media ponderata" sheetId="2" r:id="rId2"/>
    <sheet name="Metodo analitico" sheetId="3" r:id="rId3"/>
  </sheets>
  <definedNames>
    <definedName name="_xlfn.SINGLE" hidden="1">#NAME?</definedName>
    <definedName name="_xlnm.Print_Area" localSheetId="1">'Media ponderata'!$A$1:$J$29</definedName>
    <definedName name="_xlnm.Print_Area" localSheetId="0">'Media semplice '!$A$1:$F$31</definedName>
  </definedNames>
  <calcPr fullCalcOnLoad="1"/>
</workbook>
</file>

<file path=xl/sharedStrings.xml><?xml version="1.0" encoding="utf-8"?>
<sst xmlns="http://schemas.openxmlformats.org/spreadsheetml/2006/main" count="625" uniqueCount="58">
  <si>
    <t>Calcolo accantonamento al Fondo crediti di dubbia esigibilità</t>
  </si>
  <si>
    <t>Entrata:</t>
  </si>
  <si>
    <t>a) Media semplice tra totale incassato e totale accertato</t>
  </si>
  <si>
    <t>Anno</t>
  </si>
  <si>
    <t xml:space="preserve">Residui attivi al 1° gennaio </t>
  </si>
  <si>
    <t>eventuale % di riduzione*</t>
  </si>
  <si>
    <t>Residui attivi al 1° gennaio ridotti</t>
  </si>
  <si>
    <t>Riscossioni in c/residui dell'esercizio</t>
  </si>
  <si>
    <t>Media riscossioni in c/residui</t>
  </si>
  <si>
    <t>Importo da accantonare a FCDE</t>
  </si>
  <si>
    <t>a</t>
  </si>
  <si>
    <t>b</t>
  </si>
  <si>
    <t>c = (a) - (b)*(a)</t>
  </si>
  <si>
    <t>d</t>
  </si>
  <si>
    <t>e = (c) / (d) * 100</t>
  </si>
  <si>
    <t>f = 100 - e</t>
  </si>
  <si>
    <t>TOTALI</t>
  </si>
  <si>
    <t>b) Media semplice dei rapporti annui</t>
  </si>
  <si>
    <t>e  = (c) / (d) * 100</t>
  </si>
  <si>
    <t>Calcolo accantonamento al Fondo crediti di dubbia esigibilità - METODO ANALITICO</t>
  </si>
  <si>
    <t>c) media ponderata sui totali</t>
  </si>
  <si>
    <t>Ponderazione</t>
  </si>
  <si>
    <t>Residui attivi ponderati</t>
  </si>
  <si>
    <t>Riscossioni ponderate</t>
  </si>
  <si>
    <t>e = (c) * (d)</t>
  </si>
  <si>
    <t>f</t>
  </si>
  <si>
    <t>g</t>
  </si>
  <si>
    <t>h = (f) * (g)</t>
  </si>
  <si>
    <t>i = (e) / (h) * 100</t>
  </si>
  <si>
    <t>l = 100 - i</t>
  </si>
  <si>
    <t>TOTALE</t>
  </si>
  <si>
    <t>d) media ponderata sui rapporti</t>
  </si>
  <si>
    <t>Media</t>
  </si>
  <si>
    <t>% ponderata</t>
  </si>
  <si>
    <t>Media su % ponderate</t>
  </si>
  <si>
    <t>g = (e) * (f)</t>
  </si>
  <si>
    <t>h = somma (g)</t>
  </si>
  <si>
    <t>i = 100 - h</t>
  </si>
  <si>
    <t>Determinazione quota accantonata  a FCDE risultato di amministrazione -METODO ANALITICO</t>
  </si>
  <si>
    <t>Entrata</t>
  </si>
  <si>
    <t>Rif. al bilancio</t>
  </si>
  <si>
    <t>% di acca.to a FCDE</t>
  </si>
  <si>
    <t xml:space="preserve">Abbattimento </t>
  </si>
  <si>
    <t>Totale importo minimo da accantonare</t>
  </si>
  <si>
    <t>% effettiva di acc.to al FCDE</t>
  </si>
  <si>
    <t>Importo effettivo accantonato  a FCDE</t>
  </si>
  <si>
    <t xml:space="preserve">Importo totale da accantonare a FCDE nel risultato di amm.ne </t>
  </si>
  <si>
    <t>Importo disponibile (FCDE al 31/12/es. n-1 + FCDE es. n - residui attivi cancellati per inesigibilità)</t>
  </si>
  <si>
    <t>Importo da finanziare</t>
  </si>
  <si>
    <t>CELLE DA COMPILARE</t>
  </si>
  <si>
    <t>Rendiconto dell'esercizio 2019</t>
  </si>
  <si>
    <t>Importo residui al 31 dicembre 2019 derivanti dai residui</t>
  </si>
  <si>
    <t>Importo minimo da accantonare anno 2018 e prec.</t>
  </si>
  <si>
    <t>Importo residui al 31 dicembre 2019 derivanti dalla competenza</t>
  </si>
  <si>
    <t>Importo minimo da accantonare 2019</t>
  </si>
  <si>
    <t>Importo svincolato applicabile al bilancio ai sensi dell'art. 187, co. 2, del Tuel</t>
  </si>
  <si>
    <t>TARSU/TARI</t>
  </si>
  <si>
    <t>ICI/IMU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</si>
</sst>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&quot;€ &quot;* #,##0.00_-;&quot;-€ &quot;* #,##0.00_-;_-&quot;€ &quot;* \-??_-;_-@_-"/>
    <numFmt numFmtId="171" formatCode="0.0%"/>
    <numFmt numFmtId="172" formatCode="_-[$€-410]\ * #,##0.00_-;\-[$€-410]\ * #,##0.00_-;_-[$€-410]\ * \-??_-;_-@_-"/>
    <numFmt numFmtId="173" formatCode="_-[$€-410]\ * #,##0.00_-;\-[$€-410]\ * #,##0.00_-;_-[$€-410]\ * &quot;-&quot;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53">
    <font>
      <sz val="12"/>
      <color indexed="8"/>
      <name val="Calibri"/>
      <family val="2"/>
    </font>
    <font>
      <sz val="10"/>
      <name val="Arial"/>
      <family val="0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0" fontId="0" fillId="0" borderId="0" applyFill="0" applyBorder="0" applyAlignment="0" applyProtection="0"/>
    <xf numFmtId="42" fontId="1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0" fontId="8" fillId="34" borderId="14" xfId="61" applyFont="1" applyFill="1" applyBorder="1" applyAlignment="1" applyProtection="1">
      <alignment horizontal="right" vertical="center" wrapText="1"/>
      <protection/>
    </xf>
    <xf numFmtId="10" fontId="8" fillId="0" borderId="14" xfId="50" applyNumberFormat="1" applyFont="1" applyFill="1" applyBorder="1" applyAlignment="1" applyProtection="1">
      <alignment horizontal="right" vertical="center" wrapText="1"/>
      <protection/>
    </xf>
    <xf numFmtId="170" fontId="8" fillId="0" borderId="14" xfId="61" applyFont="1" applyFill="1" applyBorder="1" applyAlignment="1" applyProtection="1">
      <alignment horizontal="right" vertical="center" wrapText="1"/>
      <protection/>
    </xf>
    <xf numFmtId="170" fontId="8" fillId="34" borderId="15" xfId="61" applyFont="1" applyFill="1" applyBorder="1" applyAlignment="1" applyProtection="1">
      <alignment horizontal="right" vertical="center" wrapText="1"/>
      <protection/>
    </xf>
    <xf numFmtId="10" fontId="8" fillId="33" borderId="14" xfId="5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vertical="center" wrapText="1"/>
    </xf>
    <xf numFmtId="170" fontId="4" fillId="0" borderId="0" xfId="61" applyFont="1" applyFill="1" applyBorder="1" applyAlignment="1" applyProtection="1">
      <alignment vertical="center" wrapText="1"/>
      <protection/>
    </xf>
    <xf numFmtId="170" fontId="4" fillId="0" borderId="16" xfId="61" applyFont="1" applyFill="1" applyBorder="1" applyAlignment="1" applyProtection="1">
      <alignment vertical="center" wrapText="1"/>
      <protection/>
    </xf>
    <xf numFmtId="170" fontId="4" fillId="0" borderId="11" xfId="61" applyFont="1" applyFill="1" applyBorder="1" applyAlignment="1" applyProtection="1">
      <alignment horizontal="right" vertical="center" wrapText="1"/>
      <protection/>
    </xf>
    <xf numFmtId="170" fontId="4" fillId="0" borderId="17" xfId="61" applyFont="1" applyFill="1" applyBorder="1" applyAlignment="1" applyProtection="1">
      <alignment horizontal="right" vertical="center" wrapText="1"/>
      <protection/>
    </xf>
    <xf numFmtId="10" fontId="4" fillId="0" borderId="15" xfId="50" applyNumberFormat="1" applyFont="1" applyFill="1" applyBorder="1" applyAlignment="1" applyProtection="1">
      <alignment horizontal="right" vertical="center" wrapText="1"/>
      <protection/>
    </xf>
    <xf numFmtId="170" fontId="0" fillId="0" borderId="0" xfId="0" applyNumberFormat="1" applyAlignment="1">
      <alignment/>
    </xf>
    <xf numFmtId="10" fontId="8" fillId="0" borderId="15" xfId="50" applyNumberFormat="1" applyFont="1" applyFill="1" applyBorder="1" applyAlignment="1" applyProtection="1">
      <alignment horizontal="center" vertical="center" wrapText="1"/>
      <protection/>
    </xf>
    <xf numFmtId="10" fontId="8" fillId="0" borderId="18" xfId="50" applyNumberFormat="1" applyFont="1" applyFill="1" applyBorder="1" applyAlignment="1" applyProtection="1">
      <alignment horizontal="center" vertical="center" wrapText="1"/>
      <protection/>
    </xf>
    <xf numFmtId="10" fontId="4" fillId="0" borderId="15" xfId="5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170" fontId="8" fillId="0" borderId="15" xfId="61" applyFont="1" applyFill="1" applyBorder="1" applyAlignment="1" applyProtection="1">
      <alignment horizontal="right" vertical="center" wrapText="1"/>
      <protection/>
    </xf>
    <xf numFmtId="10" fontId="8" fillId="0" borderId="15" xfId="50" applyNumberFormat="1" applyFont="1" applyFill="1" applyBorder="1" applyAlignment="1" applyProtection="1">
      <alignment horizontal="right" vertical="center" wrapText="1"/>
      <protection/>
    </xf>
    <xf numFmtId="2" fontId="8" fillId="0" borderId="15" xfId="61" applyNumberFormat="1" applyFont="1" applyFill="1" applyBorder="1" applyAlignment="1" applyProtection="1">
      <alignment horizontal="right" vertical="center" wrapText="1"/>
      <protection/>
    </xf>
    <xf numFmtId="170" fontId="8" fillId="0" borderId="15" xfId="0" applyNumberFormat="1" applyFont="1" applyBorder="1" applyAlignment="1">
      <alignment/>
    </xf>
    <xf numFmtId="10" fontId="4" fillId="0" borderId="15" xfId="50" applyNumberFormat="1" applyFont="1" applyFill="1" applyBorder="1" applyAlignment="1" applyProtection="1">
      <alignment/>
      <protection/>
    </xf>
    <xf numFmtId="10" fontId="8" fillId="0" borderId="15" xfId="50" applyNumberFormat="1" applyFont="1" applyFill="1" applyBorder="1" applyAlignment="1" applyProtection="1">
      <alignment/>
      <protection/>
    </xf>
    <xf numFmtId="10" fontId="4" fillId="0" borderId="15" xfId="0" applyNumberFormat="1" applyFont="1" applyBorder="1" applyAlignment="1">
      <alignment/>
    </xf>
    <xf numFmtId="170" fontId="8" fillId="0" borderId="19" xfId="0" applyNumberFormat="1" applyFont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10" fontId="9" fillId="0" borderId="0" xfId="50" applyNumberFormat="1" applyFont="1" applyFill="1" applyBorder="1" applyAlignment="1" applyProtection="1">
      <alignment/>
      <protection/>
    </xf>
    <xf numFmtId="170" fontId="9" fillId="0" borderId="0" xfId="61" applyFont="1" applyFill="1" applyBorder="1" applyAlignment="1" applyProtection="1">
      <alignment/>
      <protection/>
    </xf>
    <xf numFmtId="170" fontId="10" fillId="0" borderId="0" xfId="6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10" fontId="11" fillId="0" borderId="0" xfId="50" applyNumberFormat="1" applyFont="1" applyFill="1" applyBorder="1" applyAlignment="1" applyProtection="1">
      <alignment horizontal="center"/>
      <protection/>
    </xf>
    <xf numFmtId="170" fontId="11" fillId="0" borderId="0" xfId="61" applyFont="1" applyFill="1" applyBorder="1" applyAlignment="1" applyProtection="1">
      <alignment horizontal="center"/>
      <protection/>
    </xf>
    <xf numFmtId="170" fontId="3" fillId="0" borderId="0" xfId="61" applyFont="1" applyFill="1" applyBorder="1" applyAlignment="1" applyProtection="1">
      <alignment horizontal="center"/>
      <protection/>
    </xf>
    <xf numFmtId="0" fontId="12" fillId="33" borderId="15" xfId="0" applyFont="1" applyFill="1" applyBorder="1" applyAlignment="1">
      <alignment horizontal="center" vertical="center" wrapText="1"/>
    </xf>
    <xf numFmtId="10" fontId="12" fillId="33" borderId="15" xfId="50" applyNumberFormat="1" applyFont="1" applyFill="1" applyBorder="1" applyAlignment="1" applyProtection="1">
      <alignment horizontal="center" vertical="center" wrapText="1"/>
      <protection/>
    </xf>
    <xf numFmtId="170" fontId="12" fillId="33" borderId="15" xfId="61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>
      <alignment/>
    </xf>
    <xf numFmtId="4" fontId="9" fillId="34" borderId="15" xfId="61" applyNumberFormat="1" applyFont="1" applyFill="1" applyBorder="1" applyAlignment="1" applyProtection="1">
      <alignment/>
      <protection/>
    </xf>
    <xf numFmtId="170" fontId="9" fillId="0" borderId="15" xfId="61" applyFont="1" applyFill="1" applyBorder="1" applyAlignment="1" applyProtection="1">
      <alignment/>
      <protection/>
    </xf>
    <xf numFmtId="170" fontId="9" fillId="34" borderId="15" xfId="61" applyFont="1" applyFill="1" applyBorder="1" applyAlignment="1" applyProtection="1">
      <alignment/>
      <protection/>
    </xf>
    <xf numFmtId="9" fontId="9" fillId="0" borderId="15" xfId="50" applyFont="1" applyFill="1" applyBorder="1" applyAlignment="1" applyProtection="1">
      <alignment/>
      <protection/>
    </xf>
    <xf numFmtId="9" fontId="9" fillId="34" borderId="15" xfId="50" applyFont="1" applyFill="1" applyBorder="1" applyAlignment="1" applyProtection="1">
      <alignment/>
      <protection/>
    </xf>
    <xf numFmtId="10" fontId="9" fillId="35" borderId="15" xfId="50" applyNumberFormat="1" applyFont="1" applyFill="1" applyBorder="1" applyAlignment="1" applyProtection="1">
      <alignment/>
      <protection/>
    </xf>
    <xf numFmtId="172" fontId="9" fillId="34" borderId="15" xfId="50" applyNumberFormat="1" applyFont="1" applyFill="1" applyBorder="1" applyAlignment="1" applyProtection="1">
      <alignment/>
      <protection/>
    </xf>
    <xf numFmtId="4" fontId="9" fillId="0" borderId="0" xfId="0" applyNumberFormat="1" applyFont="1" applyAlignment="1">
      <alignment/>
    </xf>
    <xf numFmtId="10" fontId="9" fillId="35" borderId="0" xfId="50" applyNumberFormat="1" applyFont="1" applyFill="1" applyBorder="1" applyAlignment="1" applyProtection="1">
      <alignment/>
      <protection/>
    </xf>
    <xf numFmtId="4" fontId="9" fillId="34" borderId="15" xfId="0" applyNumberFormat="1" applyFont="1" applyFill="1" applyBorder="1" applyAlignment="1">
      <alignment/>
    </xf>
    <xf numFmtId="0" fontId="9" fillId="34" borderId="15" xfId="0" applyFont="1" applyFill="1" applyBorder="1" applyAlignment="1">
      <alignment wrapText="1"/>
    </xf>
    <xf numFmtId="4" fontId="9" fillId="34" borderId="15" xfId="0" applyNumberFormat="1" applyFont="1" applyFill="1" applyBorder="1" applyAlignment="1">
      <alignment wrapText="1"/>
    </xf>
    <xf numFmtId="10" fontId="9" fillId="34" borderId="15" xfId="50" applyNumberFormat="1" applyFont="1" applyFill="1" applyBorder="1" applyAlignment="1" applyProtection="1">
      <alignment/>
      <protection/>
    </xf>
    <xf numFmtId="170" fontId="10" fillId="33" borderId="15" xfId="61" applyFont="1" applyFill="1" applyBorder="1" applyAlignment="1" applyProtection="1">
      <alignment/>
      <protection/>
    </xf>
    <xf numFmtId="170" fontId="10" fillId="34" borderId="15" xfId="61" applyFont="1" applyFill="1" applyBorder="1" applyAlignment="1" applyProtection="1">
      <alignment/>
      <protection/>
    </xf>
    <xf numFmtId="170" fontId="9" fillId="0" borderId="0" xfId="50" applyNumberFormat="1" applyFont="1" applyFill="1" applyBorder="1" applyAlignment="1" applyProtection="1">
      <alignment/>
      <protection/>
    </xf>
    <xf numFmtId="4" fontId="9" fillId="0" borderId="0" xfId="50" applyNumberFormat="1" applyFont="1" applyFill="1" applyBorder="1" applyAlignment="1" applyProtection="1">
      <alignment/>
      <protection/>
    </xf>
    <xf numFmtId="10" fontId="9" fillId="0" borderId="0" xfId="61" applyNumberFormat="1" applyFont="1" applyFill="1" applyBorder="1" applyAlignment="1" applyProtection="1">
      <alignment/>
      <protection/>
    </xf>
    <xf numFmtId="10" fontId="11" fillId="0" borderId="0" xfId="61" applyNumberFormat="1" applyFont="1" applyFill="1" applyBorder="1" applyAlignment="1" applyProtection="1">
      <alignment horizontal="center"/>
      <protection/>
    </xf>
    <xf numFmtId="10" fontId="9" fillId="0" borderId="15" xfId="50" applyNumberFormat="1" applyFont="1" applyFill="1" applyBorder="1" applyAlignment="1" applyProtection="1">
      <alignment/>
      <protection/>
    </xf>
    <xf numFmtId="0" fontId="13" fillId="33" borderId="15" xfId="0" applyFont="1" applyFill="1" applyBorder="1" applyAlignment="1">
      <alignment horizontal="center" vertical="center" wrapText="1"/>
    </xf>
    <xf numFmtId="10" fontId="13" fillId="33" borderId="15" xfId="50" applyNumberFormat="1" applyFont="1" applyFill="1" applyBorder="1" applyAlignment="1" applyProtection="1">
      <alignment horizontal="center" vertical="center" wrapText="1"/>
      <protection/>
    </xf>
    <xf numFmtId="170" fontId="13" fillId="33" borderId="15" xfId="61" applyFont="1" applyFill="1" applyBorder="1" applyAlignment="1" applyProtection="1">
      <alignment horizontal="center" vertical="center" wrapText="1"/>
      <protection/>
    </xf>
    <xf numFmtId="10" fontId="14" fillId="0" borderId="15" xfId="50" applyNumberFormat="1" applyFont="1" applyFill="1" applyBorder="1" applyAlignment="1" applyProtection="1">
      <alignment/>
      <protection/>
    </xf>
    <xf numFmtId="10" fontId="14" fillId="0" borderId="0" xfId="50" applyNumberFormat="1" applyFont="1" applyFill="1" applyBorder="1" applyAlignment="1" applyProtection="1">
      <alignment/>
      <protection/>
    </xf>
    <xf numFmtId="10" fontId="14" fillId="0" borderId="15" xfId="50" applyNumberFormat="1" applyFont="1" applyFill="1" applyBorder="1" applyAlignment="1" applyProtection="1">
      <alignment wrapText="1"/>
      <protection/>
    </xf>
    <xf numFmtId="10" fontId="12" fillId="0" borderId="0" xfId="50" applyNumberFormat="1" applyFont="1" applyFill="1" applyBorder="1" applyAlignment="1" applyProtection="1">
      <alignment horizontal="right"/>
      <protection/>
    </xf>
    <xf numFmtId="43" fontId="0" fillId="0" borderId="0" xfId="0" applyNumberFormat="1" applyAlignment="1">
      <alignment/>
    </xf>
    <xf numFmtId="0" fontId="52" fillId="0" borderId="20" xfId="0" applyFont="1" applyBorder="1" applyAlignment="1">
      <alignment horizontal="center" vertical="center" wrapText="1"/>
    </xf>
    <xf numFmtId="170" fontId="8" fillId="0" borderId="15" xfId="61" applyFont="1" applyFill="1" applyBorder="1" applyAlignment="1" applyProtection="1">
      <alignment horizontal="center" vertical="center" wrapText="1"/>
      <protection/>
    </xf>
    <xf numFmtId="170" fontId="8" fillId="0" borderId="10" xfId="61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 wrapText="1"/>
    </xf>
    <xf numFmtId="10" fontId="8" fillId="0" borderId="15" xfId="5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0"/>
  <sheetViews>
    <sheetView zoomScale="150" zoomScaleNormal="150" zoomScalePageLayoutView="0" workbookViewId="0" topLeftCell="A16">
      <selection activeCell="B10" sqref="B10"/>
    </sheetView>
  </sheetViews>
  <sheetFormatPr defaultColWidth="11.00390625" defaultRowHeight="15.75"/>
  <cols>
    <col min="1" max="1" width="9.75390625" style="0" customWidth="1"/>
    <col min="2" max="2" width="13.75390625" style="0" customWidth="1"/>
    <col min="3" max="3" width="13.25390625" style="0" customWidth="1"/>
    <col min="4" max="4" width="14.50390625" style="0" customWidth="1"/>
    <col min="5" max="5" width="14.25390625" style="0" customWidth="1"/>
    <col min="6" max="6" width="12.00390625" style="0" customWidth="1"/>
  </cols>
  <sheetData>
    <row r="1" spans="1:7" ht="15">
      <c r="A1" s="82" t="s">
        <v>50</v>
      </c>
      <c r="B1" s="82"/>
      <c r="C1" s="82"/>
      <c r="D1" s="82"/>
      <c r="E1" s="82"/>
      <c r="F1" s="82"/>
      <c r="G1" s="82"/>
    </row>
    <row r="2" spans="1:7" s="2" customFormat="1" ht="15">
      <c r="A2" s="83" t="s">
        <v>0</v>
      </c>
      <c r="B2" s="83"/>
      <c r="C2" s="83"/>
      <c r="D2" s="83"/>
      <c r="E2" s="83"/>
      <c r="F2" s="83"/>
      <c r="G2" s="83"/>
    </row>
    <row r="3" spans="1:6" s="2" customFormat="1" ht="9" customHeight="1">
      <c r="A3" s="1"/>
      <c r="B3" s="1"/>
      <c r="C3" s="1"/>
      <c r="D3" s="1"/>
      <c r="E3" s="1"/>
      <c r="F3" s="1"/>
    </row>
    <row r="4" spans="1:7" s="2" customFormat="1" ht="15">
      <c r="A4" s="3" t="s">
        <v>1</v>
      </c>
      <c r="B4" s="80"/>
      <c r="C4" s="80"/>
      <c r="D4" s="80"/>
      <c r="E4" s="80"/>
      <c r="F4" s="80"/>
      <c r="G4" s="80"/>
    </row>
    <row r="5" spans="1:6" s="2" customFormat="1" ht="8.25" customHeight="1">
      <c r="A5" s="1"/>
      <c r="B5" s="1"/>
      <c r="C5" s="1"/>
      <c r="D5" s="1"/>
      <c r="E5" s="1"/>
      <c r="F5" s="1"/>
    </row>
    <row r="6" ht="15">
      <c r="A6" s="4" t="s">
        <v>2</v>
      </c>
    </row>
    <row r="7" spans="1:7" ht="31.5" customHeight="1">
      <c r="A7" s="78" t="s">
        <v>3</v>
      </c>
      <c r="B7" s="78" t="s">
        <v>4</v>
      </c>
      <c r="C7" s="79" t="s">
        <v>5</v>
      </c>
      <c r="D7" s="79" t="s">
        <v>6</v>
      </c>
      <c r="E7" s="78" t="s">
        <v>7</v>
      </c>
      <c r="F7" s="78" t="s">
        <v>8</v>
      </c>
      <c r="G7" s="78" t="s">
        <v>9</v>
      </c>
    </row>
    <row r="8" spans="1:7" ht="15">
      <c r="A8" s="78"/>
      <c r="B8" s="78"/>
      <c r="C8" s="79"/>
      <c r="D8" s="79"/>
      <c r="E8" s="78"/>
      <c r="F8" s="78"/>
      <c r="G8" s="78"/>
    </row>
    <row r="9" spans="1:7" ht="9" customHeight="1" thickBot="1">
      <c r="A9" s="78"/>
      <c r="B9" s="5" t="s">
        <v>10</v>
      </c>
      <c r="C9" s="5" t="s">
        <v>11</v>
      </c>
      <c r="D9" s="5" t="s">
        <v>12</v>
      </c>
      <c r="E9" s="5" t="s">
        <v>13</v>
      </c>
      <c r="F9" s="5" t="s">
        <v>14</v>
      </c>
      <c r="G9" s="6" t="s">
        <v>15</v>
      </c>
    </row>
    <row r="10" spans="1:7" ht="15.75" thickBot="1">
      <c r="A10" s="7">
        <v>2015</v>
      </c>
      <c r="B10" s="8">
        <f>419979.12+785000</f>
        <v>1204979.12</v>
      </c>
      <c r="C10" s="9"/>
      <c r="D10" s="10">
        <f>B10*(100%-C10)</f>
        <v>1204979.12</v>
      </c>
      <c r="E10" s="8">
        <f>39291.91+341212</f>
        <v>380503.91000000003</v>
      </c>
      <c r="F10" s="77"/>
      <c r="G10" s="76"/>
    </row>
    <row r="11" spans="1:7" ht="15.75" thickBot="1">
      <c r="A11" s="7">
        <v>2016</v>
      </c>
      <c r="B11" s="8">
        <f>380687.21+1197706</f>
        <v>1578393.21</v>
      </c>
      <c r="C11" s="9"/>
      <c r="D11" s="10">
        <f>B11*(100%-C11)</f>
        <v>1578393.21</v>
      </c>
      <c r="E11" s="8">
        <f>24099.24+551293.78</f>
        <v>575393.02</v>
      </c>
      <c r="F11" s="77"/>
      <c r="G11" s="76"/>
    </row>
    <row r="12" spans="1:7" ht="15">
      <c r="A12" s="7">
        <v>2017</v>
      </c>
      <c r="B12" s="8">
        <f>856724.23+676412.22</f>
        <v>1533136.45</v>
      </c>
      <c r="C12" s="9"/>
      <c r="D12" s="10">
        <f>B12*(100%-C12)</f>
        <v>1533136.45</v>
      </c>
      <c r="E12" s="8">
        <f>23452.73+99997.76</f>
        <v>123450.48999999999</v>
      </c>
      <c r="F12" s="77"/>
      <c r="G12" s="76"/>
    </row>
    <row r="13" spans="1:7" ht="15">
      <c r="A13" s="7">
        <v>2018</v>
      </c>
      <c r="B13" s="8">
        <f>832296.72+1187486.42</f>
        <v>2019783.14</v>
      </c>
      <c r="C13" s="9"/>
      <c r="D13" s="10">
        <f>B13*(100%-C13)</f>
        <v>2019783.14</v>
      </c>
      <c r="E13" s="8">
        <f>113593.93+67481.15</f>
        <v>181075.08</v>
      </c>
      <c r="F13" s="77"/>
      <c r="G13" s="76"/>
    </row>
    <row r="14" spans="1:7" ht="15">
      <c r="A14" s="7">
        <v>2019</v>
      </c>
      <c r="B14" s="11">
        <f>799486.59+1595719.45</f>
        <v>2395206.04</v>
      </c>
      <c r="C14" s="12"/>
      <c r="D14" s="10">
        <f>B14*(100%-C14)</f>
        <v>2395206.04</v>
      </c>
      <c r="E14" s="8">
        <f>83275.7+136197.13</f>
        <v>219472.83000000002</v>
      </c>
      <c r="F14" s="77"/>
      <c r="G14" s="76"/>
    </row>
    <row r="15" spans="1:7" ht="15">
      <c r="A15" s="13"/>
      <c r="B15" s="14"/>
      <c r="C15" s="15" t="s">
        <v>16</v>
      </c>
      <c r="D15" s="16">
        <f>SUM(D10:D14)</f>
        <v>8731497.96</v>
      </c>
      <c r="E15" s="17">
        <f>SUM(E10:E14)</f>
        <v>1479895.33</v>
      </c>
      <c r="F15" s="18">
        <f>E15/D15</f>
        <v>0.16948928314243114</v>
      </c>
      <c r="G15" s="18">
        <f>100%-F15</f>
        <v>0.8305107168575688</v>
      </c>
    </row>
    <row r="16" ht="15">
      <c r="D16" s="74"/>
    </row>
    <row r="17" ht="15">
      <c r="E17" s="19"/>
    </row>
    <row r="18" ht="15">
      <c r="A18" s="4" t="s">
        <v>17</v>
      </c>
    </row>
    <row r="19" spans="1:7" ht="31.5" customHeight="1">
      <c r="A19" s="78" t="s">
        <v>3</v>
      </c>
      <c r="B19" s="78" t="s">
        <v>4</v>
      </c>
      <c r="C19" s="79" t="s">
        <v>5</v>
      </c>
      <c r="D19" s="79" t="s">
        <v>6</v>
      </c>
      <c r="E19" s="78" t="s">
        <v>7</v>
      </c>
      <c r="F19" s="78" t="s">
        <v>8</v>
      </c>
      <c r="G19" s="78" t="s">
        <v>9</v>
      </c>
    </row>
    <row r="20" spans="1:7" ht="15">
      <c r="A20" s="78"/>
      <c r="B20" s="78"/>
      <c r="C20" s="79"/>
      <c r="D20" s="79"/>
      <c r="E20" s="78"/>
      <c r="F20" s="78"/>
      <c r="G20" s="78"/>
    </row>
    <row r="21" spans="1:7" ht="9" customHeight="1">
      <c r="A21" s="78"/>
      <c r="B21" s="5" t="s">
        <v>10</v>
      </c>
      <c r="C21" s="5" t="s">
        <v>11</v>
      </c>
      <c r="D21" s="5" t="s">
        <v>12</v>
      </c>
      <c r="E21" s="5" t="s">
        <v>13</v>
      </c>
      <c r="F21" s="5" t="s">
        <v>18</v>
      </c>
      <c r="G21" s="6" t="s">
        <v>15</v>
      </c>
    </row>
    <row r="22" spans="1:7" ht="15">
      <c r="A22" s="7">
        <v>2015</v>
      </c>
      <c r="B22" s="10">
        <f aca="true" t="shared" si="0" ref="B22:E26">B10</f>
        <v>1204979.12</v>
      </c>
      <c r="C22" s="9">
        <f t="shared" si="0"/>
        <v>0</v>
      </c>
      <c r="D22" s="10">
        <f t="shared" si="0"/>
        <v>1204979.12</v>
      </c>
      <c r="E22" s="10">
        <f t="shared" si="0"/>
        <v>380503.91000000003</v>
      </c>
      <c r="F22" s="20">
        <f>E22/D22</f>
        <v>0.31577635137777327</v>
      </c>
      <c r="G22" s="76"/>
    </row>
    <row r="23" spans="1:7" ht="15">
      <c r="A23" s="7">
        <v>2016</v>
      </c>
      <c r="B23" s="10">
        <f t="shared" si="0"/>
        <v>1578393.21</v>
      </c>
      <c r="C23" s="9">
        <f>C11</f>
        <v>0</v>
      </c>
      <c r="D23" s="10">
        <f t="shared" si="0"/>
        <v>1578393.21</v>
      </c>
      <c r="E23" s="10">
        <f t="shared" si="0"/>
        <v>575393.02</v>
      </c>
      <c r="F23" s="20">
        <f>E23/D23</f>
        <v>0.3645435220796471</v>
      </c>
      <c r="G23" s="76"/>
    </row>
    <row r="24" spans="1:7" ht="15">
      <c r="A24" s="7">
        <v>2017</v>
      </c>
      <c r="B24" s="10">
        <f t="shared" si="0"/>
        <v>1533136.45</v>
      </c>
      <c r="C24" s="9">
        <f>C12</f>
        <v>0</v>
      </c>
      <c r="D24" s="10">
        <f t="shared" si="0"/>
        <v>1533136.45</v>
      </c>
      <c r="E24" s="10">
        <f t="shared" si="0"/>
        <v>123450.48999999999</v>
      </c>
      <c r="F24" s="20">
        <f>E24/D24</f>
        <v>0.08052152826971141</v>
      </c>
      <c r="G24" s="76"/>
    </row>
    <row r="25" spans="1:7" ht="15.75" thickBot="1">
      <c r="A25" s="7">
        <v>2018</v>
      </c>
      <c r="B25" s="10">
        <f t="shared" si="0"/>
        <v>2019783.14</v>
      </c>
      <c r="C25" s="9">
        <f>C13</f>
        <v>0</v>
      </c>
      <c r="D25" s="10">
        <f t="shared" si="0"/>
        <v>2019783.14</v>
      </c>
      <c r="E25" s="10">
        <f t="shared" si="0"/>
        <v>181075.08</v>
      </c>
      <c r="F25" s="20">
        <f>E25/D25</f>
        <v>0.08965075329819815</v>
      </c>
      <c r="G25" s="76"/>
    </row>
    <row r="26" spans="1:7" ht="15.75" thickBot="1">
      <c r="A26" s="7">
        <v>2019</v>
      </c>
      <c r="B26" s="10">
        <f t="shared" si="0"/>
        <v>2395206.04</v>
      </c>
      <c r="C26" s="9">
        <f>C14</f>
        <v>0</v>
      </c>
      <c r="D26" s="10">
        <f>D14</f>
        <v>2395206.04</v>
      </c>
      <c r="E26" s="10">
        <f>E14</f>
        <v>219472.83000000002</v>
      </c>
      <c r="F26" s="21">
        <f>E26/D26</f>
        <v>0.09163004198169107</v>
      </c>
      <c r="G26" s="76"/>
    </row>
    <row r="27" spans="1:7" ht="15.75" thickBot="1">
      <c r="A27" s="13"/>
      <c r="B27" s="14"/>
      <c r="C27" s="15" t="s">
        <v>16</v>
      </c>
      <c r="D27" s="16">
        <f>SUM(D22:D26)</f>
        <v>8731497.96</v>
      </c>
      <c r="E27" s="17">
        <f>SUM(E22:E26)</f>
        <v>1479895.33</v>
      </c>
      <c r="F27" s="22">
        <f>SUM(F22:F26)/5</f>
        <v>0.1884244394014042</v>
      </c>
      <c r="G27" s="18">
        <f>100%-F27</f>
        <v>0.8115755605985958</v>
      </c>
    </row>
    <row r="29" ht="15.75" thickBot="1">
      <c r="A29" s="23"/>
    </row>
    <row r="30" spans="1:7" s="2" customFormat="1" ht="15.75" thickBot="1">
      <c r="A30" s="3" t="s">
        <v>1</v>
      </c>
      <c r="B30" s="80"/>
      <c r="C30" s="80"/>
      <c r="D30" s="80"/>
      <c r="E30" s="80"/>
      <c r="F30" s="80"/>
      <c r="G30" s="80"/>
    </row>
    <row r="31" spans="1:6" s="2" customFormat="1" ht="8.25" customHeight="1">
      <c r="A31" s="1"/>
      <c r="B31" s="1"/>
      <c r="C31" s="1"/>
      <c r="D31" s="1"/>
      <c r="E31" s="1"/>
      <c r="F31" s="1"/>
    </row>
    <row r="32" ht="15.75" thickBot="1">
      <c r="A32" s="4" t="s">
        <v>2</v>
      </c>
    </row>
    <row r="33" spans="1:7" ht="31.5" customHeight="1" thickBot="1">
      <c r="A33" s="78" t="s">
        <v>3</v>
      </c>
      <c r="B33" s="78" t="s">
        <v>4</v>
      </c>
      <c r="C33" s="79" t="s">
        <v>5</v>
      </c>
      <c r="D33" s="79" t="s">
        <v>6</v>
      </c>
      <c r="E33" s="78" t="s">
        <v>7</v>
      </c>
      <c r="F33" s="78" t="s">
        <v>8</v>
      </c>
      <c r="G33" s="78" t="s">
        <v>9</v>
      </c>
    </row>
    <row r="34" spans="1:7" ht="15.75" thickBot="1">
      <c r="A34" s="78"/>
      <c r="B34" s="78"/>
      <c r="C34" s="79"/>
      <c r="D34" s="79"/>
      <c r="E34" s="78"/>
      <c r="F34" s="78"/>
      <c r="G34" s="78"/>
    </row>
    <row r="35" spans="1:7" ht="9" customHeight="1" thickBot="1">
      <c r="A35" s="78"/>
      <c r="B35" s="5" t="s">
        <v>10</v>
      </c>
      <c r="C35" s="5" t="s">
        <v>11</v>
      </c>
      <c r="D35" s="5" t="s">
        <v>12</v>
      </c>
      <c r="E35" s="5" t="s">
        <v>13</v>
      </c>
      <c r="F35" s="5" t="s">
        <v>14</v>
      </c>
      <c r="G35" s="6" t="s">
        <v>15</v>
      </c>
    </row>
    <row r="36" spans="1:7" ht="15.75" thickBot="1">
      <c r="A36" s="7">
        <v>2015</v>
      </c>
      <c r="B36" s="8">
        <v>0</v>
      </c>
      <c r="C36" s="9"/>
      <c r="D36" s="10">
        <f>B36*(100%-C36)</f>
        <v>0</v>
      </c>
      <c r="E36" s="8">
        <v>0</v>
      </c>
      <c r="F36" s="77"/>
      <c r="G36" s="76"/>
    </row>
    <row r="37" spans="1:7" ht="15.75" thickBot="1">
      <c r="A37" s="7">
        <v>2016</v>
      </c>
      <c r="B37" s="8">
        <v>0</v>
      </c>
      <c r="C37" s="9"/>
      <c r="D37" s="10">
        <f>B37*(100%-C37)</f>
        <v>0</v>
      </c>
      <c r="E37" s="8">
        <v>0</v>
      </c>
      <c r="F37" s="77"/>
      <c r="G37" s="76"/>
    </row>
    <row r="38" spans="1:7" ht="15.75" thickBot="1">
      <c r="A38" s="7">
        <v>2017</v>
      </c>
      <c r="B38" s="8">
        <v>0</v>
      </c>
      <c r="C38" s="9"/>
      <c r="D38" s="10">
        <f>B38*(100%-C38)</f>
        <v>0</v>
      </c>
      <c r="E38" s="8">
        <v>0</v>
      </c>
      <c r="F38" s="77"/>
      <c r="G38" s="76"/>
    </row>
    <row r="39" spans="1:7" ht="15.75" thickBot="1">
      <c r="A39" s="7">
        <v>2018</v>
      </c>
      <c r="B39" s="8">
        <v>0</v>
      </c>
      <c r="C39" s="9"/>
      <c r="D39" s="10">
        <f>B39*(100%-C39)</f>
        <v>0</v>
      </c>
      <c r="E39" s="8">
        <v>0</v>
      </c>
      <c r="F39" s="77"/>
      <c r="G39" s="76"/>
    </row>
    <row r="40" spans="1:7" ht="15.75" thickBot="1">
      <c r="A40" s="7">
        <v>2019</v>
      </c>
      <c r="B40" s="11">
        <v>0</v>
      </c>
      <c r="C40" s="9"/>
      <c r="D40" s="10">
        <f>B40*(100%-C40)</f>
        <v>0</v>
      </c>
      <c r="E40" s="8">
        <v>0</v>
      </c>
      <c r="F40" s="77"/>
      <c r="G40" s="76"/>
    </row>
    <row r="41" spans="1:7" ht="15.75" thickBot="1">
      <c r="A41" s="13"/>
      <c r="B41" s="14"/>
      <c r="C41" s="15" t="s">
        <v>16</v>
      </c>
      <c r="D41" s="16">
        <f>SUM(D36:D40)</f>
        <v>0</v>
      </c>
      <c r="E41" s="17">
        <f>SUM(E36:E40)</f>
        <v>0</v>
      </c>
      <c r="F41" s="18" t="e">
        <f>E41/D41</f>
        <v>#DIV/0!</v>
      </c>
      <c r="G41" s="18" t="e">
        <f>100%-F41</f>
        <v>#DIV/0!</v>
      </c>
    </row>
    <row r="42" ht="15">
      <c r="D42" s="74"/>
    </row>
    <row r="43" ht="15">
      <c r="E43" s="19"/>
    </row>
    <row r="44" ht="15.75" thickBot="1">
      <c r="A44" s="4" t="s">
        <v>17</v>
      </c>
    </row>
    <row r="45" spans="1:7" ht="31.5" customHeight="1" thickBot="1">
      <c r="A45" s="78" t="s">
        <v>3</v>
      </c>
      <c r="B45" s="78" t="s">
        <v>4</v>
      </c>
      <c r="C45" s="79" t="s">
        <v>5</v>
      </c>
      <c r="D45" s="79" t="s">
        <v>6</v>
      </c>
      <c r="E45" s="78" t="s">
        <v>7</v>
      </c>
      <c r="F45" s="78" t="s">
        <v>8</v>
      </c>
      <c r="G45" s="78" t="s">
        <v>9</v>
      </c>
    </row>
    <row r="46" spans="1:7" ht="15.75" thickBot="1">
      <c r="A46" s="78"/>
      <c r="B46" s="78"/>
      <c r="C46" s="79"/>
      <c r="D46" s="79"/>
      <c r="E46" s="78"/>
      <c r="F46" s="78"/>
      <c r="G46" s="78"/>
    </row>
    <row r="47" spans="1:7" ht="9" customHeight="1" thickBot="1">
      <c r="A47" s="78"/>
      <c r="B47" s="5" t="s">
        <v>10</v>
      </c>
      <c r="C47" s="5" t="s">
        <v>11</v>
      </c>
      <c r="D47" s="5" t="s">
        <v>12</v>
      </c>
      <c r="E47" s="5" t="s">
        <v>13</v>
      </c>
      <c r="F47" s="5" t="s">
        <v>18</v>
      </c>
      <c r="G47" s="6" t="s">
        <v>15</v>
      </c>
    </row>
    <row r="48" spans="1:7" ht="15.75" thickBot="1">
      <c r="A48" s="7">
        <v>2015</v>
      </c>
      <c r="B48" s="10">
        <f aca="true" t="shared" si="1" ref="B48:E50">B36</f>
        <v>0</v>
      </c>
      <c r="C48" s="9">
        <f t="shared" si="1"/>
        <v>0</v>
      </c>
      <c r="D48" s="10">
        <f t="shared" si="1"/>
        <v>0</v>
      </c>
      <c r="E48" s="10">
        <f t="shared" si="1"/>
        <v>0</v>
      </c>
      <c r="F48" s="20" t="e">
        <f>E48/D48</f>
        <v>#DIV/0!</v>
      </c>
      <c r="G48" s="76"/>
    </row>
    <row r="49" spans="1:7" ht="15.75" thickBot="1">
      <c r="A49" s="7">
        <v>2016</v>
      </c>
      <c r="B49" s="10">
        <f t="shared" si="1"/>
        <v>0</v>
      </c>
      <c r="C49" s="9">
        <f t="shared" si="1"/>
        <v>0</v>
      </c>
      <c r="D49" s="10">
        <f t="shared" si="1"/>
        <v>0</v>
      </c>
      <c r="E49" s="10">
        <f t="shared" si="1"/>
        <v>0</v>
      </c>
      <c r="F49" s="20" t="e">
        <f>E49/D49</f>
        <v>#DIV/0!</v>
      </c>
      <c r="G49" s="76"/>
    </row>
    <row r="50" spans="1:7" ht="15.75" thickBot="1">
      <c r="A50" s="7">
        <v>2017</v>
      </c>
      <c r="B50" s="10">
        <f t="shared" si="1"/>
        <v>0</v>
      </c>
      <c r="C50" s="9">
        <f t="shared" si="1"/>
        <v>0</v>
      </c>
      <c r="D50" s="10">
        <f t="shared" si="1"/>
        <v>0</v>
      </c>
      <c r="E50" s="10">
        <f t="shared" si="1"/>
        <v>0</v>
      </c>
      <c r="F50" s="20" t="e">
        <f>E50/D50</f>
        <v>#DIV/0!</v>
      </c>
      <c r="G50" s="76"/>
    </row>
    <row r="51" spans="1:7" ht="15.75" thickBot="1">
      <c r="A51" s="7">
        <v>2018</v>
      </c>
      <c r="B51" s="10">
        <f aca="true" t="shared" si="2" ref="B51:E52">B39</f>
        <v>0</v>
      </c>
      <c r="C51" s="9">
        <f t="shared" si="2"/>
        <v>0</v>
      </c>
      <c r="D51" s="10">
        <f t="shared" si="2"/>
        <v>0</v>
      </c>
      <c r="E51" s="10">
        <f t="shared" si="2"/>
        <v>0</v>
      </c>
      <c r="F51" s="20" t="e">
        <f>E51/D51</f>
        <v>#DIV/0!</v>
      </c>
      <c r="G51" s="76"/>
    </row>
    <row r="52" spans="1:7" ht="15.75" thickBot="1">
      <c r="A52" s="7">
        <v>2019</v>
      </c>
      <c r="B52" s="10">
        <f t="shared" si="2"/>
        <v>0</v>
      </c>
      <c r="C52" s="9">
        <f>C40</f>
        <v>0</v>
      </c>
      <c r="D52" s="10">
        <f>D40</f>
        <v>0</v>
      </c>
      <c r="E52" s="10">
        <f>E40</f>
        <v>0</v>
      </c>
      <c r="F52" s="21" t="e">
        <f>E52/D52</f>
        <v>#DIV/0!</v>
      </c>
      <c r="G52" s="76"/>
    </row>
    <row r="53" spans="1:7" ht="15.75" thickBot="1">
      <c r="A53" s="13"/>
      <c r="B53" s="14"/>
      <c r="C53" s="15" t="s">
        <v>16</v>
      </c>
      <c r="D53" s="16">
        <f>SUM(D48:D52)</f>
        <v>0</v>
      </c>
      <c r="E53" s="17">
        <f>SUM(E48:E52)</f>
        <v>0</v>
      </c>
      <c r="F53" s="22" t="e">
        <f>SUM(F48:F52)/5</f>
        <v>#DIV/0!</v>
      </c>
      <c r="G53" s="18" t="e">
        <f>100%-F53</f>
        <v>#DIV/0!</v>
      </c>
    </row>
    <row r="59" ht="15.75" thickBot="1"/>
    <row r="60" spans="1:7" s="2" customFormat="1" ht="15.75" thickBot="1">
      <c r="A60" s="3" t="s">
        <v>1</v>
      </c>
      <c r="B60" s="80"/>
      <c r="C60" s="80"/>
      <c r="D60" s="80"/>
      <c r="E60" s="80"/>
      <c r="F60" s="80"/>
      <c r="G60" s="80"/>
    </row>
    <row r="61" spans="1:6" s="2" customFormat="1" ht="8.25" customHeight="1">
      <c r="A61" s="1"/>
      <c r="B61" s="1"/>
      <c r="C61" s="1"/>
      <c r="D61" s="1"/>
      <c r="E61" s="1"/>
      <c r="F61" s="1"/>
    </row>
    <row r="62" ht="15.75" thickBot="1">
      <c r="A62" s="4" t="s">
        <v>2</v>
      </c>
    </row>
    <row r="63" spans="1:7" ht="31.5" customHeight="1" thickBot="1">
      <c r="A63" s="78" t="s">
        <v>3</v>
      </c>
      <c r="B63" s="78" t="s">
        <v>4</v>
      </c>
      <c r="C63" s="79" t="s">
        <v>5</v>
      </c>
      <c r="D63" s="79" t="s">
        <v>6</v>
      </c>
      <c r="E63" s="78" t="s">
        <v>7</v>
      </c>
      <c r="F63" s="78" t="s">
        <v>8</v>
      </c>
      <c r="G63" s="78" t="s">
        <v>9</v>
      </c>
    </row>
    <row r="64" spans="1:7" ht="15.75" thickBot="1">
      <c r="A64" s="78"/>
      <c r="B64" s="78"/>
      <c r="C64" s="79"/>
      <c r="D64" s="79"/>
      <c r="E64" s="78"/>
      <c r="F64" s="78"/>
      <c r="G64" s="78"/>
    </row>
    <row r="65" spans="1:7" ht="9" customHeight="1" thickBot="1">
      <c r="A65" s="78"/>
      <c r="B65" s="5" t="s">
        <v>10</v>
      </c>
      <c r="C65" s="5" t="s">
        <v>11</v>
      </c>
      <c r="D65" s="5" t="s">
        <v>12</v>
      </c>
      <c r="E65" s="5" t="s">
        <v>13</v>
      </c>
      <c r="F65" s="5" t="s">
        <v>14</v>
      </c>
      <c r="G65" s="6" t="s">
        <v>15</v>
      </c>
    </row>
    <row r="66" spans="1:7" ht="15.75" thickBot="1">
      <c r="A66" s="7">
        <v>2015</v>
      </c>
      <c r="B66" s="8">
        <v>0</v>
      </c>
      <c r="C66" s="9"/>
      <c r="D66" s="10">
        <f>B66*(100%-C66)</f>
        <v>0</v>
      </c>
      <c r="E66" s="8">
        <v>0</v>
      </c>
      <c r="F66" s="77"/>
      <c r="G66" s="76"/>
    </row>
    <row r="67" spans="1:7" ht="15.75" thickBot="1">
      <c r="A67" s="7">
        <v>2016</v>
      </c>
      <c r="B67" s="8">
        <v>0</v>
      </c>
      <c r="C67" s="9"/>
      <c r="D67" s="10">
        <f>B67*(100%-C67)</f>
        <v>0</v>
      </c>
      <c r="E67" s="8">
        <v>0</v>
      </c>
      <c r="F67" s="77"/>
      <c r="G67" s="76"/>
    </row>
    <row r="68" spans="1:7" ht="15.75" thickBot="1">
      <c r="A68" s="7">
        <v>2017</v>
      </c>
      <c r="B68" s="8">
        <v>0</v>
      </c>
      <c r="C68" s="9"/>
      <c r="D68" s="10">
        <f>B68*(100%-C68)</f>
        <v>0</v>
      </c>
      <c r="E68" s="8">
        <v>0</v>
      </c>
      <c r="F68" s="77"/>
      <c r="G68" s="76"/>
    </row>
    <row r="69" spans="1:7" ht="15.75" thickBot="1">
      <c r="A69" s="7">
        <v>2018</v>
      </c>
      <c r="B69" s="8">
        <v>0</v>
      </c>
      <c r="C69" s="9"/>
      <c r="D69" s="10">
        <f>B69*(100%-C69)</f>
        <v>0</v>
      </c>
      <c r="E69" s="8">
        <v>0</v>
      </c>
      <c r="F69" s="77"/>
      <c r="G69" s="76"/>
    </row>
    <row r="70" spans="1:7" ht="15.75" thickBot="1">
      <c r="A70" s="7">
        <v>2019</v>
      </c>
      <c r="B70" s="11">
        <v>0</v>
      </c>
      <c r="C70" s="9"/>
      <c r="D70" s="10">
        <f>B70*(100%-C70)</f>
        <v>0</v>
      </c>
      <c r="E70" s="8">
        <v>0</v>
      </c>
      <c r="F70" s="77"/>
      <c r="G70" s="76"/>
    </row>
    <row r="71" spans="1:7" ht="15.75" thickBot="1">
      <c r="A71" s="13"/>
      <c r="B71" s="14"/>
      <c r="C71" s="15" t="s">
        <v>16</v>
      </c>
      <c r="D71" s="16">
        <f>SUM(D66:D70)</f>
        <v>0</v>
      </c>
      <c r="E71" s="17">
        <f>SUM(E66:E70)</f>
        <v>0</v>
      </c>
      <c r="F71" s="18" t="e">
        <f>E71/D71</f>
        <v>#DIV/0!</v>
      </c>
      <c r="G71" s="18" t="e">
        <f>100%-F71</f>
        <v>#DIV/0!</v>
      </c>
    </row>
    <row r="72" ht="15">
      <c r="D72" s="74"/>
    </row>
    <row r="73" ht="15">
      <c r="E73" s="19"/>
    </row>
    <row r="74" ht="15.75" thickBot="1">
      <c r="A74" s="4" t="s">
        <v>17</v>
      </c>
    </row>
    <row r="75" spans="1:7" ht="31.5" customHeight="1" thickBot="1">
      <c r="A75" s="78" t="s">
        <v>3</v>
      </c>
      <c r="B75" s="78" t="s">
        <v>4</v>
      </c>
      <c r="C75" s="79" t="s">
        <v>5</v>
      </c>
      <c r="D75" s="79" t="s">
        <v>6</v>
      </c>
      <c r="E75" s="78" t="s">
        <v>7</v>
      </c>
      <c r="F75" s="78" t="s">
        <v>8</v>
      </c>
      <c r="G75" s="78" t="s">
        <v>9</v>
      </c>
    </row>
    <row r="76" spans="1:7" ht="15.75" thickBot="1">
      <c r="A76" s="78"/>
      <c r="B76" s="78"/>
      <c r="C76" s="79"/>
      <c r="D76" s="79"/>
      <c r="E76" s="78"/>
      <c r="F76" s="78"/>
      <c r="G76" s="78"/>
    </row>
    <row r="77" spans="1:7" ht="9" customHeight="1" thickBot="1">
      <c r="A77" s="78"/>
      <c r="B77" s="5" t="s">
        <v>10</v>
      </c>
      <c r="C77" s="5" t="s">
        <v>11</v>
      </c>
      <c r="D77" s="5" t="s">
        <v>12</v>
      </c>
      <c r="E77" s="5" t="s">
        <v>13</v>
      </c>
      <c r="F77" s="5" t="s">
        <v>18</v>
      </c>
      <c r="G77" s="6" t="s">
        <v>15</v>
      </c>
    </row>
    <row r="78" spans="1:7" ht="15.75" thickBot="1">
      <c r="A78" s="7">
        <v>2015</v>
      </c>
      <c r="B78" s="10">
        <f aca="true" t="shared" si="3" ref="B78:E80">B66</f>
        <v>0</v>
      </c>
      <c r="C78" s="9">
        <f t="shared" si="3"/>
        <v>0</v>
      </c>
      <c r="D78" s="10">
        <f t="shared" si="3"/>
        <v>0</v>
      </c>
      <c r="E78" s="10">
        <f t="shared" si="3"/>
        <v>0</v>
      </c>
      <c r="F78" s="20" t="e">
        <f>E78/D78</f>
        <v>#DIV/0!</v>
      </c>
      <c r="G78" s="76"/>
    </row>
    <row r="79" spans="1:7" ht="15.75" thickBot="1">
      <c r="A79" s="7">
        <v>2016</v>
      </c>
      <c r="B79" s="10">
        <f t="shared" si="3"/>
        <v>0</v>
      </c>
      <c r="C79" s="9">
        <f t="shared" si="3"/>
        <v>0</v>
      </c>
      <c r="D79" s="10">
        <f t="shared" si="3"/>
        <v>0</v>
      </c>
      <c r="E79" s="10">
        <f t="shared" si="3"/>
        <v>0</v>
      </c>
      <c r="F79" s="20" t="e">
        <f>E79/D79</f>
        <v>#DIV/0!</v>
      </c>
      <c r="G79" s="76"/>
    </row>
    <row r="80" spans="1:7" ht="15.75" thickBot="1">
      <c r="A80" s="7">
        <v>2017</v>
      </c>
      <c r="B80" s="10">
        <f t="shared" si="3"/>
        <v>0</v>
      </c>
      <c r="C80" s="9">
        <f t="shared" si="3"/>
        <v>0</v>
      </c>
      <c r="D80" s="10">
        <f t="shared" si="3"/>
        <v>0</v>
      </c>
      <c r="E80" s="10">
        <f t="shared" si="3"/>
        <v>0</v>
      </c>
      <c r="F80" s="20" t="e">
        <f>E80/D80</f>
        <v>#DIV/0!</v>
      </c>
      <c r="G80" s="76"/>
    </row>
    <row r="81" spans="1:7" ht="15.75" thickBot="1">
      <c r="A81" s="7">
        <v>2018</v>
      </c>
      <c r="B81" s="10">
        <f aca="true" t="shared" si="4" ref="B81:E82">B69</f>
        <v>0</v>
      </c>
      <c r="C81" s="9">
        <f t="shared" si="4"/>
        <v>0</v>
      </c>
      <c r="D81" s="10">
        <f t="shared" si="4"/>
        <v>0</v>
      </c>
      <c r="E81" s="10">
        <f t="shared" si="4"/>
        <v>0</v>
      </c>
      <c r="F81" s="20" t="e">
        <f>E81/D81</f>
        <v>#DIV/0!</v>
      </c>
      <c r="G81" s="76"/>
    </row>
    <row r="82" spans="1:7" ht="15.75" thickBot="1">
      <c r="A82" s="7">
        <v>2019</v>
      </c>
      <c r="B82" s="10">
        <f t="shared" si="4"/>
        <v>0</v>
      </c>
      <c r="C82" s="9">
        <f>C70</f>
        <v>0</v>
      </c>
      <c r="D82" s="10">
        <f>D70</f>
        <v>0</v>
      </c>
      <c r="E82" s="10">
        <f>E70</f>
        <v>0</v>
      </c>
      <c r="F82" s="21" t="e">
        <f>E82/D82</f>
        <v>#DIV/0!</v>
      </c>
      <c r="G82" s="76"/>
    </row>
    <row r="83" spans="1:7" ht="15.75" thickBot="1">
      <c r="A83" s="13"/>
      <c r="B83" s="14"/>
      <c r="C83" s="15" t="s">
        <v>16</v>
      </c>
      <c r="D83" s="16">
        <f>SUM(D78:D82)</f>
        <v>0</v>
      </c>
      <c r="E83" s="17">
        <f>SUM(E78:E82)</f>
        <v>0</v>
      </c>
      <c r="F83" s="22" t="e">
        <f>SUM(F78:F82)/5</f>
        <v>#DIV/0!</v>
      </c>
      <c r="G83" s="18" t="e">
        <f>100%-F83</f>
        <v>#DIV/0!</v>
      </c>
    </row>
    <row r="84" ht="15.75" thickBot="1"/>
    <row r="85" spans="1:7" s="2" customFormat="1" ht="15.75" thickBot="1">
      <c r="A85" s="3" t="s">
        <v>1</v>
      </c>
      <c r="B85" s="80"/>
      <c r="C85" s="80"/>
      <c r="D85" s="80"/>
      <c r="E85" s="80"/>
      <c r="F85" s="80"/>
      <c r="G85" s="80"/>
    </row>
    <row r="86" spans="1:6" s="2" customFormat="1" ht="8.25" customHeight="1">
      <c r="A86" s="1"/>
      <c r="B86" s="1"/>
      <c r="C86" s="1"/>
      <c r="D86" s="1"/>
      <c r="E86" s="1"/>
      <c r="F86" s="1"/>
    </row>
    <row r="87" ht="15.75" thickBot="1">
      <c r="A87" s="4" t="s">
        <v>2</v>
      </c>
    </row>
    <row r="88" spans="1:7" ht="31.5" customHeight="1" thickBot="1">
      <c r="A88" s="78" t="s">
        <v>3</v>
      </c>
      <c r="B88" s="78" t="s">
        <v>4</v>
      </c>
      <c r="C88" s="79" t="s">
        <v>5</v>
      </c>
      <c r="D88" s="79" t="s">
        <v>6</v>
      </c>
      <c r="E88" s="78" t="s">
        <v>7</v>
      </c>
      <c r="F88" s="78" t="s">
        <v>8</v>
      </c>
      <c r="G88" s="78" t="s">
        <v>9</v>
      </c>
    </row>
    <row r="89" spans="1:7" ht="15.75" thickBot="1">
      <c r="A89" s="78"/>
      <c r="B89" s="78"/>
      <c r="C89" s="79"/>
      <c r="D89" s="79"/>
      <c r="E89" s="78"/>
      <c r="F89" s="78"/>
      <c r="G89" s="78"/>
    </row>
    <row r="90" spans="1:7" ht="9" customHeight="1" thickBot="1">
      <c r="A90" s="78"/>
      <c r="B90" s="5" t="s">
        <v>10</v>
      </c>
      <c r="C90" s="5" t="s">
        <v>11</v>
      </c>
      <c r="D90" s="5" t="s">
        <v>12</v>
      </c>
      <c r="E90" s="5" t="s">
        <v>13</v>
      </c>
      <c r="F90" s="5" t="s">
        <v>14</v>
      </c>
      <c r="G90" s="6" t="s">
        <v>15</v>
      </c>
    </row>
    <row r="91" spans="1:7" ht="15.75" thickBot="1">
      <c r="A91" s="7">
        <v>2015</v>
      </c>
      <c r="B91" s="8">
        <v>0</v>
      </c>
      <c r="C91" s="9"/>
      <c r="D91" s="10">
        <f>B91*(100%-C91)</f>
        <v>0</v>
      </c>
      <c r="E91" s="8">
        <v>0</v>
      </c>
      <c r="F91" s="77"/>
      <c r="G91" s="76"/>
    </row>
    <row r="92" spans="1:7" ht="15.75" thickBot="1">
      <c r="A92" s="7">
        <v>2016</v>
      </c>
      <c r="B92" s="8">
        <v>0</v>
      </c>
      <c r="C92" s="9"/>
      <c r="D92" s="10">
        <f>B92*(100%-C92)</f>
        <v>0</v>
      </c>
      <c r="E92" s="8">
        <v>0</v>
      </c>
      <c r="F92" s="77"/>
      <c r="G92" s="76"/>
    </row>
    <row r="93" spans="1:7" ht="15.75" thickBot="1">
      <c r="A93" s="7">
        <v>2017</v>
      </c>
      <c r="B93" s="8">
        <v>0</v>
      </c>
      <c r="C93" s="9"/>
      <c r="D93" s="10">
        <f>B93*(100%-C93)</f>
        <v>0</v>
      </c>
      <c r="E93" s="8">
        <v>0</v>
      </c>
      <c r="F93" s="77"/>
      <c r="G93" s="76"/>
    </row>
    <row r="94" spans="1:7" ht="15.75" thickBot="1">
      <c r="A94" s="7">
        <v>2018</v>
      </c>
      <c r="B94" s="8">
        <v>0</v>
      </c>
      <c r="C94" s="9"/>
      <c r="D94" s="10">
        <f>B94*(100%-C94)</f>
        <v>0</v>
      </c>
      <c r="E94" s="8">
        <v>0</v>
      </c>
      <c r="F94" s="77"/>
      <c r="G94" s="76"/>
    </row>
    <row r="95" spans="1:7" ht="15.75" thickBot="1">
      <c r="A95" s="7">
        <v>2019</v>
      </c>
      <c r="B95" s="11">
        <v>0</v>
      </c>
      <c r="C95" s="9"/>
      <c r="D95" s="10">
        <f>B95*(100%-C95)</f>
        <v>0</v>
      </c>
      <c r="E95" s="8">
        <v>0</v>
      </c>
      <c r="F95" s="77"/>
      <c r="G95" s="76"/>
    </row>
    <row r="96" spans="1:7" ht="15.75" thickBot="1">
      <c r="A96" s="13"/>
      <c r="B96" s="14"/>
      <c r="C96" s="15" t="s">
        <v>16</v>
      </c>
      <c r="D96" s="16">
        <f>SUM(D91:D95)</f>
        <v>0</v>
      </c>
      <c r="E96" s="17">
        <f>SUM(E91:E95)</f>
        <v>0</v>
      </c>
      <c r="F96" s="18" t="e">
        <f>E96/D96</f>
        <v>#DIV/0!</v>
      </c>
      <c r="G96" s="18" t="e">
        <f>100%-F96</f>
        <v>#DIV/0!</v>
      </c>
    </row>
    <row r="97" ht="15">
      <c r="D97" s="74"/>
    </row>
    <row r="98" ht="15">
      <c r="E98" s="19"/>
    </row>
    <row r="99" ht="15.75" thickBot="1">
      <c r="A99" s="4" t="s">
        <v>17</v>
      </c>
    </row>
    <row r="100" spans="1:7" ht="31.5" customHeight="1" thickBot="1">
      <c r="A100" s="78" t="s">
        <v>3</v>
      </c>
      <c r="B100" s="78" t="s">
        <v>4</v>
      </c>
      <c r="C100" s="79" t="s">
        <v>5</v>
      </c>
      <c r="D100" s="79" t="s">
        <v>6</v>
      </c>
      <c r="E100" s="78" t="s">
        <v>7</v>
      </c>
      <c r="F100" s="78" t="s">
        <v>8</v>
      </c>
      <c r="G100" s="78" t="s">
        <v>9</v>
      </c>
    </row>
    <row r="101" spans="1:7" ht="15.75" thickBot="1">
      <c r="A101" s="78"/>
      <c r="B101" s="78"/>
      <c r="C101" s="79"/>
      <c r="D101" s="79"/>
      <c r="E101" s="78"/>
      <c r="F101" s="78"/>
      <c r="G101" s="78"/>
    </row>
    <row r="102" spans="1:7" ht="9" customHeight="1" thickBot="1">
      <c r="A102" s="78"/>
      <c r="B102" s="5" t="s">
        <v>10</v>
      </c>
      <c r="C102" s="5" t="s">
        <v>11</v>
      </c>
      <c r="D102" s="5" t="s">
        <v>12</v>
      </c>
      <c r="E102" s="5" t="s">
        <v>13</v>
      </c>
      <c r="F102" s="5" t="s">
        <v>18</v>
      </c>
      <c r="G102" s="6" t="s">
        <v>15</v>
      </c>
    </row>
    <row r="103" spans="1:7" ht="15.75" thickBot="1">
      <c r="A103" s="7">
        <v>2015</v>
      </c>
      <c r="B103" s="10">
        <f aca="true" t="shared" si="5" ref="B103:E105">B91</f>
        <v>0</v>
      </c>
      <c r="C103" s="9">
        <f t="shared" si="5"/>
        <v>0</v>
      </c>
      <c r="D103" s="10">
        <f t="shared" si="5"/>
        <v>0</v>
      </c>
      <c r="E103" s="10">
        <f t="shared" si="5"/>
        <v>0</v>
      </c>
      <c r="F103" s="20" t="e">
        <f>E103/D103</f>
        <v>#DIV/0!</v>
      </c>
      <c r="G103" s="76"/>
    </row>
    <row r="104" spans="1:7" ht="15.75" thickBot="1">
      <c r="A104" s="7">
        <v>2016</v>
      </c>
      <c r="B104" s="10">
        <f t="shared" si="5"/>
        <v>0</v>
      </c>
      <c r="C104" s="9">
        <f t="shared" si="5"/>
        <v>0</v>
      </c>
      <c r="D104" s="10">
        <f t="shared" si="5"/>
        <v>0</v>
      </c>
      <c r="E104" s="10">
        <f t="shared" si="5"/>
        <v>0</v>
      </c>
      <c r="F104" s="20" t="e">
        <f>E104/D104</f>
        <v>#DIV/0!</v>
      </c>
      <c r="G104" s="76"/>
    </row>
    <row r="105" spans="1:7" ht="15.75" thickBot="1">
      <c r="A105" s="7">
        <v>2017</v>
      </c>
      <c r="B105" s="10">
        <f t="shared" si="5"/>
        <v>0</v>
      </c>
      <c r="C105" s="9">
        <f t="shared" si="5"/>
        <v>0</v>
      </c>
      <c r="D105" s="10">
        <f t="shared" si="5"/>
        <v>0</v>
      </c>
      <c r="E105" s="10">
        <f t="shared" si="5"/>
        <v>0</v>
      </c>
      <c r="F105" s="20" t="e">
        <f>E105/D105</f>
        <v>#DIV/0!</v>
      </c>
      <c r="G105" s="76"/>
    </row>
    <row r="106" spans="1:7" ht="15.75" thickBot="1">
      <c r="A106" s="7">
        <v>2018</v>
      </c>
      <c r="B106" s="10">
        <f aca="true" t="shared" si="6" ref="B106:E107">B94</f>
        <v>0</v>
      </c>
      <c r="C106" s="9">
        <f t="shared" si="6"/>
        <v>0</v>
      </c>
      <c r="D106" s="10">
        <f t="shared" si="6"/>
        <v>0</v>
      </c>
      <c r="E106" s="10">
        <f t="shared" si="6"/>
        <v>0</v>
      </c>
      <c r="F106" s="20" t="e">
        <f>E106/D106</f>
        <v>#DIV/0!</v>
      </c>
      <c r="G106" s="76"/>
    </row>
    <row r="107" spans="1:7" ht="15.75" thickBot="1">
      <c r="A107" s="7">
        <v>2019</v>
      </c>
      <c r="B107" s="10">
        <f t="shared" si="6"/>
        <v>0</v>
      </c>
      <c r="C107" s="9">
        <f t="shared" si="6"/>
        <v>0</v>
      </c>
      <c r="D107" s="10">
        <f>D95</f>
        <v>0</v>
      </c>
      <c r="E107" s="10">
        <f>E95</f>
        <v>0</v>
      </c>
      <c r="F107" s="21" t="e">
        <f>E107/D107</f>
        <v>#DIV/0!</v>
      </c>
      <c r="G107" s="76"/>
    </row>
    <row r="108" spans="1:7" ht="15.75" thickBot="1">
      <c r="A108" s="13"/>
      <c r="B108" s="14"/>
      <c r="C108" s="15" t="s">
        <v>16</v>
      </c>
      <c r="D108" s="16">
        <f>SUM(D103:D107)</f>
        <v>0</v>
      </c>
      <c r="E108" s="17">
        <f>SUM(E103:E107)</f>
        <v>0</v>
      </c>
      <c r="F108" s="22" t="e">
        <f>SUM(F103:F107)/5</f>
        <v>#DIV/0!</v>
      </c>
      <c r="G108" s="18" t="e">
        <f>100%-F108</f>
        <v>#DIV/0!</v>
      </c>
    </row>
    <row r="109" ht="15.75" thickBot="1"/>
    <row r="110" spans="1:7" s="2" customFormat="1" ht="15.75" thickBot="1">
      <c r="A110" s="3" t="s">
        <v>1</v>
      </c>
      <c r="B110" s="80"/>
      <c r="C110" s="80"/>
      <c r="D110" s="80"/>
      <c r="E110" s="80"/>
      <c r="F110" s="80"/>
      <c r="G110" s="80"/>
    </row>
    <row r="111" spans="1:6" s="2" customFormat="1" ht="8.25" customHeight="1">
      <c r="A111" s="1"/>
      <c r="B111" s="1"/>
      <c r="C111" s="1"/>
      <c r="D111" s="1"/>
      <c r="E111" s="1"/>
      <c r="F111" s="1"/>
    </row>
    <row r="112" ht="15.75" thickBot="1">
      <c r="A112" s="4" t="s">
        <v>2</v>
      </c>
    </row>
    <row r="113" spans="1:7" ht="31.5" customHeight="1" thickBot="1">
      <c r="A113" s="78" t="s">
        <v>3</v>
      </c>
      <c r="B113" s="78" t="s">
        <v>4</v>
      </c>
      <c r="C113" s="79" t="s">
        <v>5</v>
      </c>
      <c r="D113" s="79" t="s">
        <v>6</v>
      </c>
      <c r="E113" s="78" t="s">
        <v>7</v>
      </c>
      <c r="F113" s="78" t="s">
        <v>8</v>
      </c>
      <c r="G113" s="78" t="s">
        <v>9</v>
      </c>
    </row>
    <row r="114" spans="1:7" ht="15.75" thickBot="1">
      <c r="A114" s="78"/>
      <c r="B114" s="78"/>
      <c r="C114" s="79"/>
      <c r="D114" s="79"/>
      <c r="E114" s="78"/>
      <c r="F114" s="78"/>
      <c r="G114" s="78"/>
    </row>
    <row r="115" spans="1:7" ht="9" customHeight="1" thickBot="1">
      <c r="A115" s="78"/>
      <c r="B115" s="5" t="s">
        <v>10</v>
      </c>
      <c r="C115" s="5" t="s">
        <v>11</v>
      </c>
      <c r="D115" s="5" t="s">
        <v>12</v>
      </c>
      <c r="E115" s="5" t="s">
        <v>13</v>
      </c>
      <c r="F115" s="5" t="s">
        <v>14</v>
      </c>
      <c r="G115" s="6" t="s">
        <v>15</v>
      </c>
    </row>
    <row r="116" spans="1:7" ht="15.75" thickBot="1">
      <c r="A116" s="7">
        <v>2015</v>
      </c>
      <c r="B116" s="8">
        <v>0</v>
      </c>
      <c r="C116" s="9"/>
      <c r="D116" s="10">
        <f>B116*(100%-C116)</f>
        <v>0</v>
      </c>
      <c r="E116" s="8">
        <v>0</v>
      </c>
      <c r="F116" s="77"/>
      <c r="G116" s="76"/>
    </row>
    <row r="117" spans="1:7" ht="15.75" thickBot="1">
      <c r="A117" s="7">
        <v>2016</v>
      </c>
      <c r="B117" s="8">
        <v>0</v>
      </c>
      <c r="C117" s="9"/>
      <c r="D117" s="10">
        <f>B117*(100%-C117)</f>
        <v>0</v>
      </c>
      <c r="E117" s="8">
        <v>0</v>
      </c>
      <c r="F117" s="77"/>
      <c r="G117" s="76"/>
    </row>
    <row r="118" spans="1:7" ht="15.75" thickBot="1">
      <c r="A118" s="7">
        <v>2017</v>
      </c>
      <c r="B118" s="8">
        <v>0</v>
      </c>
      <c r="C118" s="9"/>
      <c r="D118" s="10">
        <f>B118*(100%-C118)</f>
        <v>0</v>
      </c>
      <c r="E118" s="8">
        <v>0</v>
      </c>
      <c r="F118" s="77"/>
      <c r="G118" s="76"/>
    </row>
    <row r="119" spans="1:7" ht="15.75" thickBot="1">
      <c r="A119" s="7">
        <v>2018</v>
      </c>
      <c r="B119" s="8">
        <v>0</v>
      </c>
      <c r="C119" s="9"/>
      <c r="D119" s="10">
        <f>B119*(100%-C119)</f>
        <v>0</v>
      </c>
      <c r="E119" s="8">
        <v>0</v>
      </c>
      <c r="F119" s="77"/>
      <c r="G119" s="76"/>
    </row>
    <row r="120" spans="1:7" ht="15.75" thickBot="1">
      <c r="A120" s="7">
        <v>2019</v>
      </c>
      <c r="B120" s="11">
        <v>0</v>
      </c>
      <c r="C120" s="9"/>
      <c r="D120" s="10">
        <f>B120*(100%-C120)</f>
        <v>0</v>
      </c>
      <c r="E120" s="8">
        <v>0</v>
      </c>
      <c r="F120" s="77"/>
      <c r="G120" s="76"/>
    </row>
    <row r="121" spans="1:7" ht="15.75" thickBot="1">
      <c r="A121" s="13"/>
      <c r="B121" s="14"/>
      <c r="C121" s="15" t="s">
        <v>16</v>
      </c>
      <c r="D121" s="16">
        <f>SUM(D116:D120)</f>
        <v>0</v>
      </c>
      <c r="E121" s="17">
        <f>SUM(E116:E120)</f>
        <v>0</v>
      </c>
      <c r="F121" s="18" t="e">
        <f>E121/D121</f>
        <v>#DIV/0!</v>
      </c>
      <c r="G121" s="18" t="e">
        <f>100%-F121</f>
        <v>#DIV/0!</v>
      </c>
    </row>
    <row r="122" ht="15">
      <c r="D122" s="74"/>
    </row>
    <row r="123" ht="15">
      <c r="E123" s="19"/>
    </row>
    <row r="124" ht="15.75" thickBot="1">
      <c r="A124" s="4" t="s">
        <v>17</v>
      </c>
    </row>
    <row r="125" spans="1:7" ht="31.5" customHeight="1" thickBot="1">
      <c r="A125" s="78" t="s">
        <v>3</v>
      </c>
      <c r="B125" s="78" t="s">
        <v>4</v>
      </c>
      <c r="C125" s="79" t="s">
        <v>5</v>
      </c>
      <c r="D125" s="79" t="s">
        <v>6</v>
      </c>
      <c r="E125" s="78" t="s">
        <v>7</v>
      </c>
      <c r="F125" s="78" t="s">
        <v>8</v>
      </c>
      <c r="G125" s="78" t="s">
        <v>9</v>
      </c>
    </row>
    <row r="126" spans="1:7" ht="15.75" thickBot="1">
      <c r="A126" s="78"/>
      <c r="B126" s="78"/>
      <c r="C126" s="79"/>
      <c r="D126" s="79"/>
      <c r="E126" s="78"/>
      <c r="F126" s="78"/>
      <c r="G126" s="78"/>
    </row>
    <row r="127" spans="1:7" ht="9" customHeight="1" thickBot="1">
      <c r="A127" s="78"/>
      <c r="B127" s="5" t="s">
        <v>10</v>
      </c>
      <c r="C127" s="5" t="s">
        <v>11</v>
      </c>
      <c r="D127" s="5" t="s">
        <v>12</v>
      </c>
      <c r="E127" s="5" t="s">
        <v>13</v>
      </c>
      <c r="F127" s="5" t="s">
        <v>18</v>
      </c>
      <c r="G127" s="6" t="s">
        <v>15</v>
      </c>
    </row>
    <row r="128" spans="1:7" ht="15.75" thickBot="1">
      <c r="A128" s="7">
        <v>2015</v>
      </c>
      <c r="B128" s="10">
        <f aca="true" t="shared" si="7" ref="B128:E130">B116</f>
        <v>0</v>
      </c>
      <c r="C128" s="9">
        <f t="shared" si="7"/>
        <v>0</v>
      </c>
      <c r="D128" s="10">
        <f t="shared" si="7"/>
        <v>0</v>
      </c>
      <c r="E128" s="10">
        <f t="shared" si="7"/>
        <v>0</v>
      </c>
      <c r="F128" s="20" t="e">
        <f>E128/D128</f>
        <v>#DIV/0!</v>
      </c>
      <c r="G128" s="76"/>
    </row>
    <row r="129" spans="1:7" ht="15.75" thickBot="1">
      <c r="A129" s="7">
        <v>2016</v>
      </c>
      <c r="B129" s="10">
        <f t="shared" si="7"/>
        <v>0</v>
      </c>
      <c r="C129" s="9">
        <f t="shared" si="7"/>
        <v>0</v>
      </c>
      <c r="D129" s="10">
        <f t="shared" si="7"/>
        <v>0</v>
      </c>
      <c r="E129" s="10">
        <f t="shared" si="7"/>
        <v>0</v>
      </c>
      <c r="F129" s="20" t="e">
        <f>E129/D129</f>
        <v>#DIV/0!</v>
      </c>
      <c r="G129" s="76"/>
    </row>
    <row r="130" spans="1:7" ht="15.75" thickBot="1">
      <c r="A130" s="7">
        <v>2017</v>
      </c>
      <c r="B130" s="10">
        <f t="shared" si="7"/>
        <v>0</v>
      </c>
      <c r="C130" s="9">
        <f t="shared" si="7"/>
        <v>0</v>
      </c>
      <c r="D130" s="10">
        <f t="shared" si="7"/>
        <v>0</v>
      </c>
      <c r="E130" s="10">
        <f t="shared" si="7"/>
        <v>0</v>
      </c>
      <c r="F130" s="20" t="e">
        <f>E130/D130</f>
        <v>#DIV/0!</v>
      </c>
      <c r="G130" s="76"/>
    </row>
    <row r="131" spans="1:7" ht="15.75" thickBot="1">
      <c r="A131" s="7">
        <v>2018</v>
      </c>
      <c r="B131" s="10">
        <f aca="true" t="shared" si="8" ref="B131:E132">B119</f>
        <v>0</v>
      </c>
      <c r="C131" s="9">
        <f t="shared" si="8"/>
        <v>0</v>
      </c>
      <c r="D131" s="10">
        <f t="shared" si="8"/>
        <v>0</v>
      </c>
      <c r="E131" s="10">
        <f t="shared" si="8"/>
        <v>0</v>
      </c>
      <c r="F131" s="20" t="e">
        <f>E131/D131</f>
        <v>#DIV/0!</v>
      </c>
      <c r="G131" s="76"/>
    </row>
    <row r="132" spans="1:7" ht="15.75" thickBot="1">
      <c r="A132" s="7">
        <v>2019</v>
      </c>
      <c r="B132" s="10">
        <f t="shared" si="8"/>
        <v>0</v>
      </c>
      <c r="C132" s="9">
        <f>C120</f>
        <v>0</v>
      </c>
      <c r="D132" s="10">
        <f>D120</f>
        <v>0</v>
      </c>
      <c r="E132" s="10">
        <f>E120</f>
        <v>0</v>
      </c>
      <c r="F132" s="21" t="e">
        <f>E132/D132</f>
        <v>#DIV/0!</v>
      </c>
      <c r="G132" s="76"/>
    </row>
    <row r="133" spans="1:7" ht="15.75" thickBot="1">
      <c r="A133" s="13"/>
      <c r="B133" s="14"/>
      <c r="C133" s="15" t="s">
        <v>16</v>
      </c>
      <c r="D133" s="16">
        <f>SUM(D128:D132)</f>
        <v>0</v>
      </c>
      <c r="E133" s="17">
        <f>SUM(E128:E132)</f>
        <v>0</v>
      </c>
      <c r="F133" s="22" t="e">
        <f>SUM(F128:F132)/5</f>
        <v>#DIV/0!</v>
      </c>
      <c r="G133" s="18" t="e">
        <f>100%-F133</f>
        <v>#DIV/0!</v>
      </c>
    </row>
    <row r="134" ht="15.75" thickBot="1"/>
    <row r="135" spans="1:7" s="2" customFormat="1" ht="15.75" thickBot="1">
      <c r="A135" s="3" t="s">
        <v>1</v>
      </c>
      <c r="B135" s="80"/>
      <c r="C135" s="80"/>
      <c r="D135" s="80"/>
      <c r="E135" s="80"/>
      <c r="F135" s="80"/>
      <c r="G135" s="80"/>
    </row>
    <row r="136" spans="1:6" s="2" customFormat="1" ht="8.25" customHeight="1">
      <c r="A136" s="1"/>
      <c r="B136" s="1"/>
      <c r="C136" s="1"/>
      <c r="D136" s="1"/>
      <c r="E136" s="1"/>
      <c r="F136" s="1"/>
    </row>
    <row r="137" ht="15.75" thickBot="1">
      <c r="A137" s="4" t="s">
        <v>2</v>
      </c>
    </row>
    <row r="138" spans="1:7" ht="31.5" customHeight="1" thickBot="1">
      <c r="A138" s="78" t="s">
        <v>3</v>
      </c>
      <c r="B138" s="78" t="s">
        <v>4</v>
      </c>
      <c r="C138" s="79" t="s">
        <v>5</v>
      </c>
      <c r="D138" s="79" t="s">
        <v>6</v>
      </c>
      <c r="E138" s="78" t="s">
        <v>7</v>
      </c>
      <c r="F138" s="78" t="s">
        <v>8</v>
      </c>
      <c r="G138" s="78" t="s">
        <v>9</v>
      </c>
    </row>
    <row r="139" spans="1:7" ht="15.75" thickBot="1">
      <c r="A139" s="78"/>
      <c r="B139" s="78"/>
      <c r="C139" s="79"/>
      <c r="D139" s="79"/>
      <c r="E139" s="78"/>
      <c r="F139" s="78"/>
      <c r="G139" s="78"/>
    </row>
    <row r="140" spans="1:7" ht="9" customHeight="1" thickBot="1">
      <c r="A140" s="78"/>
      <c r="B140" s="5" t="s">
        <v>10</v>
      </c>
      <c r="C140" s="5" t="s">
        <v>11</v>
      </c>
      <c r="D140" s="5" t="s">
        <v>12</v>
      </c>
      <c r="E140" s="5" t="s">
        <v>13</v>
      </c>
      <c r="F140" s="5" t="s">
        <v>14</v>
      </c>
      <c r="G140" s="6" t="s">
        <v>15</v>
      </c>
    </row>
    <row r="141" spans="1:7" ht="15.75" thickBot="1">
      <c r="A141" s="7">
        <v>2015</v>
      </c>
      <c r="B141" s="8">
        <v>0</v>
      </c>
      <c r="C141" s="9"/>
      <c r="D141" s="10">
        <f>B141*(100%-C141)</f>
        <v>0</v>
      </c>
      <c r="E141" s="8">
        <v>0</v>
      </c>
      <c r="F141" s="77"/>
      <c r="G141" s="76"/>
    </row>
    <row r="142" spans="1:7" ht="15.75" thickBot="1">
      <c r="A142" s="7">
        <v>2016</v>
      </c>
      <c r="B142" s="8">
        <v>0</v>
      </c>
      <c r="C142" s="9"/>
      <c r="D142" s="10">
        <f>B142*(100%-C142)</f>
        <v>0</v>
      </c>
      <c r="E142" s="8">
        <v>0</v>
      </c>
      <c r="F142" s="77"/>
      <c r="G142" s="76"/>
    </row>
    <row r="143" spans="1:7" ht="15.75" thickBot="1">
      <c r="A143" s="7">
        <v>2017</v>
      </c>
      <c r="B143" s="8">
        <v>0</v>
      </c>
      <c r="C143" s="9"/>
      <c r="D143" s="10">
        <f>B143*(100%-C143)</f>
        <v>0</v>
      </c>
      <c r="E143" s="8">
        <v>0</v>
      </c>
      <c r="F143" s="77"/>
      <c r="G143" s="76"/>
    </row>
    <row r="144" spans="1:7" ht="15.75" thickBot="1">
      <c r="A144" s="7">
        <v>2018</v>
      </c>
      <c r="B144" s="8">
        <v>0</v>
      </c>
      <c r="C144" s="9"/>
      <c r="D144" s="10">
        <f>B144*(100%-C144)</f>
        <v>0</v>
      </c>
      <c r="E144" s="8">
        <v>0</v>
      </c>
      <c r="F144" s="77"/>
      <c r="G144" s="76"/>
    </row>
    <row r="145" spans="1:7" ht="15.75" thickBot="1">
      <c r="A145" s="7">
        <v>2019</v>
      </c>
      <c r="B145" s="11">
        <v>0</v>
      </c>
      <c r="C145" s="9"/>
      <c r="D145" s="10">
        <f>B145*(100%-C145)</f>
        <v>0</v>
      </c>
      <c r="E145" s="8">
        <v>0</v>
      </c>
      <c r="F145" s="77"/>
      <c r="G145" s="76"/>
    </row>
    <row r="146" spans="1:7" ht="15.75" thickBot="1">
      <c r="A146" s="13"/>
      <c r="B146" s="14"/>
      <c r="C146" s="15" t="s">
        <v>16</v>
      </c>
      <c r="D146" s="16">
        <f>SUM(D141:D145)</f>
        <v>0</v>
      </c>
      <c r="E146" s="17">
        <f>SUM(E141:E145)</f>
        <v>0</v>
      </c>
      <c r="F146" s="18" t="e">
        <f>E146/D146</f>
        <v>#DIV/0!</v>
      </c>
      <c r="G146" s="18" t="e">
        <f>100%-F146</f>
        <v>#DIV/0!</v>
      </c>
    </row>
    <row r="147" ht="15">
      <c r="D147" s="74"/>
    </row>
    <row r="148" ht="15">
      <c r="E148" s="19"/>
    </row>
    <row r="149" ht="15.75" thickBot="1">
      <c r="A149" s="4" t="s">
        <v>17</v>
      </c>
    </row>
    <row r="150" spans="1:7" ht="31.5" customHeight="1" thickBot="1">
      <c r="A150" s="78" t="s">
        <v>3</v>
      </c>
      <c r="B150" s="78" t="s">
        <v>4</v>
      </c>
      <c r="C150" s="79" t="s">
        <v>5</v>
      </c>
      <c r="D150" s="79" t="s">
        <v>6</v>
      </c>
      <c r="E150" s="78" t="s">
        <v>7</v>
      </c>
      <c r="F150" s="78" t="s">
        <v>8</v>
      </c>
      <c r="G150" s="78" t="s">
        <v>9</v>
      </c>
    </row>
    <row r="151" spans="1:7" ht="15.75" thickBot="1">
      <c r="A151" s="78"/>
      <c r="B151" s="78"/>
      <c r="C151" s="79"/>
      <c r="D151" s="79"/>
      <c r="E151" s="78"/>
      <c r="F151" s="78"/>
      <c r="G151" s="78"/>
    </row>
    <row r="152" spans="1:7" ht="9" customHeight="1" thickBot="1">
      <c r="A152" s="78"/>
      <c r="B152" s="5" t="s">
        <v>10</v>
      </c>
      <c r="C152" s="5" t="s">
        <v>11</v>
      </c>
      <c r="D152" s="5" t="s">
        <v>12</v>
      </c>
      <c r="E152" s="5" t="s">
        <v>13</v>
      </c>
      <c r="F152" s="5" t="s">
        <v>18</v>
      </c>
      <c r="G152" s="6" t="s">
        <v>15</v>
      </c>
    </row>
    <row r="153" spans="1:7" ht="15.75" thickBot="1">
      <c r="A153" s="7">
        <v>2015</v>
      </c>
      <c r="B153" s="10">
        <f aca="true" t="shared" si="9" ref="B153:E157">B141</f>
        <v>0</v>
      </c>
      <c r="C153" s="9">
        <f t="shared" si="9"/>
        <v>0</v>
      </c>
      <c r="D153" s="10">
        <f t="shared" si="9"/>
        <v>0</v>
      </c>
      <c r="E153" s="10">
        <f t="shared" si="9"/>
        <v>0</v>
      </c>
      <c r="F153" s="20" t="e">
        <f>E153/D153</f>
        <v>#DIV/0!</v>
      </c>
      <c r="G153" s="76"/>
    </row>
    <row r="154" spans="1:7" ht="15.75" thickBot="1">
      <c r="A154" s="7">
        <v>2016</v>
      </c>
      <c r="B154" s="10">
        <f t="shared" si="9"/>
        <v>0</v>
      </c>
      <c r="C154" s="9">
        <f t="shared" si="9"/>
        <v>0</v>
      </c>
      <c r="D154" s="10">
        <f t="shared" si="9"/>
        <v>0</v>
      </c>
      <c r="E154" s="10">
        <f t="shared" si="9"/>
        <v>0</v>
      </c>
      <c r="F154" s="20" t="e">
        <f>E154/D154</f>
        <v>#DIV/0!</v>
      </c>
      <c r="G154" s="76"/>
    </row>
    <row r="155" spans="1:7" ht="15.75" thickBot="1">
      <c r="A155" s="7">
        <v>2017</v>
      </c>
      <c r="B155" s="10">
        <f t="shared" si="9"/>
        <v>0</v>
      </c>
      <c r="C155" s="9">
        <f t="shared" si="9"/>
        <v>0</v>
      </c>
      <c r="D155" s="10">
        <f t="shared" si="9"/>
        <v>0</v>
      </c>
      <c r="E155" s="10">
        <f t="shared" si="9"/>
        <v>0</v>
      </c>
      <c r="F155" s="20" t="e">
        <f>E155/D155</f>
        <v>#DIV/0!</v>
      </c>
      <c r="G155" s="76"/>
    </row>
    <row r="156" spans="1:7" ht="15.75" thickBot="1">
      <c r="A156" s="7">
        <v>2018</v>
      </c>
      <c r="B156" s="10">
        <f t="shared" si="9"/>
        <v>0</v>
      </c>
      <c r="C156" s="9">
        <f t="shared" si="9"/>
        <v>0</v>
      </c>
      <c r="D156" s="10">
        <f t="shared" si="9"/>
        <v>0</v>
      </c>
      <c r="E156" s="10">
        <f t="shared" si="9"/>
        <v>0</v>
      </c>
      <c r="F156" s="20" t="e">
        <f>E156/D156</f>
        <v>#DIV/0!</v>
      </c>
      <c r="G156" s="76"/>
    </row>
    <row r="157" spans="1:7" ht="15.75" thickBot="1">
      <c r="A157" s="7">
        <v>2019</v>
      </c>
      <c r="B157" s="10">
        <f t="shared" si="9"/>
        <v>0</v>
      </c>
      <c r="C157" s="9">
        <f t="shared" si="9"/>
        <v>0</v>
      </c>
      <c r="D157" s="10">
        <f t="shared" si="9"/>
        <v>0</v>
      </c>
      <c r="E157" s="10">
        <f t="shared" si="9"/>
        <v>0</v>
      </c>
      <c r="F157" s="21" t="e">
        <f>E157/D157</f>
        <v>#DIV/0!</v>
      </c>
      <c r="G157" s="76"/>
    </row>
    <row r="158" spans="1:7" ht="15.75" thickBot="1">
      <c r="A158" s="13"/>
      <c r="B158" s="14"/>
      <c r="C158" s="15" t="s">
        <v>16</v>
      </c>
      <c r="D158" s="16">
        <f>SUM(D153:D157)</f>
        <v>0</v>
      </c>
      <c r="E158" s="17">
        <f>SUM(E153:E157)</f>
        <v>0</v>
      </c>
      <c r="F158" s="22" t="e">
        <f>SUM(F153:F157)/5</f>
        <v>#DIV/0!</v>
      </c>
      <c r="G158" s="18" t="e">
        <f>100%-F158</f>
        <v>#DIV/0!</v>
      </c>
    </row>
    <row r="159" ht="15.75" thickBot="1"/>
    <row r="160" spans="1:7" s="2" customFormat="1" ht="15.75" thickBot="1">
      <c r="A160" s="3" t="s">
        <v>1</v>
      </c>
      <c r="B160" s="80"/>
      <c r="C160" s="80"/>
      <c r="D160" s="80"/>
      <c r="E160" s="80"/>
      <c r="F160" s="80"/>
      <c r="G160" s="80"/>
    </row>
    <row r="161" spans="1:6" s="2" customFormat="1" ht="8.25" customHeight="1">
      <c r="A161" s="1"/>
      <c r="B161" s="1"/>
      <c r="C161" s="1"/>
      <c r="D161" s="1"/>
      <c r="E161" s="1"/>
      <c r="F161" s="1"/>
    </row>
    <row r="162" ht="15.75" thickBot="1">
      <c r="A162" s="4" t="s">
        <v>2</v>
      </c>
    </row>
    <row r="163" spans="1:7" ht="31.5" customHeight="1" thickBot="1">
      <c r="A163" s="78" t="s">
        <v>3</v>
      </c>
      <c r="B163" s="78" t="s">
        <v>4</v>
      </c>
      <c r="C163" s="79" t="s">
        <v>5</v>
      </c>
      <c r="D163" s="79" t="s">
        <v>6</v>
      </c>
      <c r="E163" s="78" t="s">
        <v>7</v>
      </c>
      <c r="F163" s="78" t="s">
        <v>8</v>
      </c>
      <c r="G163" s="78" t="s">
        <v>9</v>
      </c>
    </row>
    <row r="164" spans="1:7" ht="15.75" thickBot="1">
      <c r="A164" s="78"/>
      <c r="B164" s="78"/>
      <c r="C164" s="79"/>
      <c r="D164" s="79"/>
      <c r="E164" s="78"/>
      <c r="F164" s="78"/>
      <c r="G164" s="78"/>
    </row>
    <row r="165" spans="1:7" ht="9" customHeight="1" thickBot="1">
      <c r="A165" s="78"/>
      <c r="B165" s="5" t="s">
        <v>10</v>
      </c>
      <c r="C165" s="5" t="s">
        <v>11</v>
      </c>
      <c r="D165" s="5" t="s">
        <v>12</v>
      </c>
      <c r="E165" s="5" t="s">
        <v>13</v>
      </c>
      <c r="F165" s="5" t="s">
        <v>14</v>
      </c>
      <c r="G165" s="6" t="s">
        <v>15</v>
      </c>
    </row>
    <row r="166" spans="1:7" ht="15.75" thickBot="1">
      <c r="A166" s="7">
        <v>2015</v>
      </c>
      <c r="B166" s="8">
        <v>0</v>
      </c>
      <c r="C166" s="9"/>
      <c r="D166" s="10">
        <f>B166*(100%-C166)</f>
        <v>0</v>
      </c>
      <c r="E166" s="8">
        <v>0</v>
      </c>
      <c r="F166" s="77"/>
      <c r="G166" s="76"/>
    </row>
    <row r="167" spans="1:7" ht="15.75" thickBot="1">
      <c r="A167" s="7">
        <v>2016</v>
      </c>
      <c r="B167" s="8">
        <v>0</v>
      </c>
      <c r="C167" s="9"/>
      <c r="D167" s="10">
        <f>B167*(100%-C167)</f>
        <v>0</v>
      </c>
      <c r="E167" s="8">
        <v>0</v>
      </c>
      <c r="F167" s="77"/>
      <c r="G167" s="76"/>
    </row>
    <row r="168" spans="1:7" ht="15.75" thickBot="1">
      <c r="A168" s="7">
        <v>2017</v>
      </c>
      <c r="B168" s="8">
        <v>0</v>
      </c>
      <c r="C168" s="9"/>
      <c r="D168" s="10">
        <f>B168*(100%-C168)</f>
        <v>0</v>
      </c>
      <c r="E168" s="8">
        <v>0</v>
      </c>
      <c r="F168" s="77"/>
      <c r="G168" s="76"/>
    </row>
    <row r="169" spans="1:7" ht="15.75" thickBot="1">
      <c r="A169" s="7">
        <v>2018</v>
      </c>
      <c r="B169" s="8">
        <v>0</v>
      </c>
      <c r="C169" s="9"/>
      <c r="D169" s="10">
        <f>B169*(100%-C169)</f>
        <v>0</v>
      </c>
      <c r="E169" s="8">
        <v>0</v>
      </c>
      <c r="F169" s="77"/>
      <c r="G169" s="76"/>
    </row>
    <row r="170" spans="1:7" ht="15.75" thickBot="1">
      <c r="A170" s="7">
        <v>2019</v>
      </c>
      <c r="B170" s="11">
        <v>0</v>
      </c>
      <c r="C170" s="9"/>
      <c r="D170" s="10">
        <f>B170*(100%-C170)</f>
        <v>0</v>
      </c>
      <c r="E170" s="8">
        <v>0</v>
      </c>
      <c r="F170" s="77"/>
      <c r="G170" s="76"/>
    </row>
    <row r="171" spans="1:7" ht="15.75" thickBot="1">
      <c r="A171" s="13"/>
      <c r="B171" s="14"/>
      <c r="C171" s="15" t="s">
        <v>16</v>
      </c>
      <c r="D171" s="16">
        <f>SUM(D166:D170)</f>
        <v>0</v>
      </c>
      <c r="E171" s="17">
        <f>SUM(E166:E170)</f>
        <v>0</v>
      </c>
      <c r="F171" s="18" t="e">
        <f>E171/D171</f>
        <v>#DIV/0!</v>
      </c>
      <c r="G171" s="18" t="e">
        <f>100%-F171</f>
        <v>#DIV/0!</v>
      </c>
    </row>
    <row r="172" ht="15">
      <c r="D172" s="74"/>
    </row>
    <row r="173" ht="15">
      <c r="E173" s="19"/>
    </row>
    <row r="174" ht="15.75" thickBot="1">
      <c r="A174" s="4" t="s">
        <v>17</v>
      </c>
    </row>
    <row r="175" spans="1:7" ht="31.5" customHeight="1" thickBot="1">
      <c r="A175" s="78" t="s">
        <v>3</v>
      </c>
      <c r="B175" s="78" t="s">
        <v>4</v>
      </c>
      <c r="C175" s="79" t="s">
        <v>5</v>
      </c>
      <c r="D175" s="79" t="s">
        <v>6</v>
      </c>
      <c r="E175" s="78" t="s">
        <v>7</v>
      </c>
      <c r="F175" s="78" t="s">
        <v>8</v>
      </c>
      <c r="G175" s="78" t="s">
        <v>9</v>
      </c>
    </row>
    <row r="176" spans="1:7" ht="15.75" thickBot="1">
      <c r="A176" s="78"/>
      <c r="B176" s="78"/>
      <c r="C176" s="79"/>
      <c r="D176" s="79"/>
      <c r="E176" s="78"/>
      <c r="F176" s="78"/>
      <c r="G176" s="78"/>
    </row>
    <row r="177" spans="1:7" ht="9" customHeight="1" thickBot="1">
      <c r="A177" s="78"/>
      <c r="B177" s="5" t="s">
        <v>10</v>
      </c>
      <c r="C177" s="5" t="s">
        <v>11</v>
      </c>
      <c r="D177" s="5" t="s">
        <v>12</v>
      </c>
      <c r="E177" s="5" t="s">
        <v>13</v>
      </c>
      <c r="F177" s="5" t="s">
        <v>18</v>
      </c>
      <c r="G177" s="6" t="s">
        <v>15</v>
      </c>
    </row>
    <row r="178" spans="1:7" ht="15.75" thickBot="1">
      <c r="A178" s="7">
        <v>2015</v>
      </c>
      <c r="B178" s="10">
        <f aca="true" t="shared" si="10" ref="B178:E182">B166</f>
        <v>0</v>
      </c>
      <c r="C178" s="9">
        <f t="shared" si="10"/>
        <v>0</v>
      </c>
      <c r="D178" s="10">
        <f t="shared" si="10"/>
        <v>0</v>
      </c>
      <c r="E178" s="10">
        <f t="shared" si="10"/>
        <v>0</v>
      </c>
      <c r="F178" s="20" t="e">
        <f>E178/D178</f>
        <v>#DIV/0!</v>
      </c>
      <c r="G178" s="76"/>
    </row>
    <row r="179" spans="1:7" ht="15.75" thickBot="1">
      <c r="A179" s="7">
        <v>2016</v>
      </c>
      <c r="B179" s="10">
        <f t="shared" si="10"/>
        <v>0</v>
      </c>
      <c r="C179" s="9">
        <f t="shared" si="10"/>
        <v>0</v>
      </c>
      <c r="D179" s="10">
        <f t="shared" si="10"/>
        <v>0</v>
      </c>
      <c r="E179" s="10">
        <f t="shared" si="10"/>
        <v>0</v>
      </c>
      <c r="F179" s="20" t="e">
        <f>E179/D179</f>
        <v>#DIV/0!</v>
      </c>
      <c r="G179" s="76"/>
    </row>
    <row r="180" spans="1:7" ht="15.75" thickBot="1">
      <c r="A180" s="7">
        <v>2017</v>
      </c>
      <c r="B180" s="10">
        <f t="shared" si="10"/>
        <v>0</v>
      </c>
      <c r="C180" s="9">
        <f t="shared" si="10"/>
        <v>0</v>
      </c>
      <c r="D180" s="10">
        <f t="shared" si="10"/>
        <v>0</v>
      </c>
      <c r="E180" s="10">
        <f t="shared" si="10"/>
        <v>0</v>
      </c>
      <c r="F180" s="20" t="e">
        <f>E180/D180</f>
        <v>#DIV/0!</v>
      </c>
      <c r="G180" s="76"/>
    </row>
    <row r="181" spans="1:7" ht="15.75" thickBot="1">
      <c r="A181" s="7">
        <v>2018</v>
      </c>
      <c r="B181" s="10">
        <f t="shared" si="10"/>
        <v>0</v>
      </c>
      <c r="C181" s="9">
        <f t="shared" si="10"/>
        <v>0</v>
      </c>
      <c r="D181" s="10">
        <f t="shared" si="10"/>
        <v>0</v>
      </c>
      <c r="E181" s="10">
        <f t="shared" si="10"/>
        <v>0</v>
      </c>
      <c r="F181" s="20" t="e">
        <f>E181/D181</f>
        <v>#DIV/0!</v>
      </c>
      <c r="G181" s="76"/>
    </row>
    <row r="182" spans="1:7" ht="15.75" thickBot="1">
      <c r="A182" s="7">
        <v>2019</v>
      </c>
      <c r="B182" s="10">
        <f t="shared" si="10"/>
        <v>0</v>
      </c>
      <c r="C182" s="9">
        <f t="shared" si="10"/>
        <v>0</v>
      </c>
      <c r="D182" s="10">
        <f t="shared" si="10"/>
        <v>0</v>
      </c>
      <c r="E182" s="10">
        <f t="shared" si="10"/>
        <v>0</v>
      </c>
      <c r="F182" s="21" t="e">
        <f>E182/D182</f>
        <v>#DIV/0!</v>
      </c>
      <c r="G182" s="76"/>
    </row>
    <row r="183" spans="1:7" ht="15.75" thickBot="1">
      <c r="A183" s="13"/>
      <c r="B183" s="14"/>
      <c r="C183" s="15" t="s">
        <v>16</v>
      </c>
      <c r="D183" s="16">
        <f>SUM(D178:D182)</f>
        <v>0</v>
      </c>
      <c r="E183" s="17">
        <f>SUM(E178:E182)</f>
        <v>0</v>
      </c>
      <c r="F183" s="22" t="e">
        <f>SUM(F178:F182)/5</f>
        <v>#DIV/0!</v>
      </c>
      <c r="G183" s="18" t="e">
        <f>100%-F183</f>
        <v>#DIV/0!</v>
      </c>
    </row>
    <row r="184" ht="15.75" thickBot="1"/>
    <row r="185" spans="1:7" s="2" customFormat="1" ht="15.75" thickBot="1">
      <c r="A185" s="3" t="s">
        <v>1</v>
      </c>
      <c r="B185" s="80"/>
      <c r="C185" s="80"/>
      <c r="D185" s="80"/>
      <c r="E185" s="80"/>
      <c r="F185" s="80"/>
      <c r="G185" s="80"/>
    </row>
    <row r="186" spans="1:6" s="2" customFormat="1" ht="8.25" customHeight="1">
      <c r="A186" s="1"/>
      <c r="B186" s="1"/>
      <c r="C186" s="1"/>
      <c r="D186" s="1"/>
      <c r="E186" s="1"/>
      <c r="F186" s="1"/>
    </row>
    <row r="187" ht="15.75" thickBot="1">
      <c r="A187" s="4" t="s">
        <v>2</v>
      </c>
    </row>
    <row r="188" spans="1:7" ht="31.5" customHeight="1" thickBot="1">
      <c r="A188" s="78" t="s">
        <v>3</v>
      </c>
      <c r="B188" s="78" t="s">
        <v>4</v>
      </c>
      <c r="C188" s="79" t="s">
        <v>5</v>
      </c>
      <c r="D188" s="79" t="s">
        <v>6</v>
      </c>
      <c r="E188" s="78" t="s">
        <v>7</v>
      </c>
      <c r="F188" s="78" t="s">
        <v>8</v>
      </c>
      <c r="G188" s="78" t="s">
        <v>9</v>
      </c>
    </row>
    <row r="189" spans="1:7" ht="15.75" thickBot="1">
      <c r="A189" s="78"/>
      <c r="B189" s="78"/>
      <c r="C189" s="79"/>
      <c r="D189" s="79"/>
      <c r="E189" s="78"/>
      <c r="F189" s="78"/>
      <c r="G189" s="78"/>
    </row>
    <row r="190" spans="1:7" ht="9" customHeight="1" thickBot="1">
      <c r="A190" s="78"/>
      <c r="B190" s="5" t="s">
        <v>10</v>
      </c>
      <c r="C190" s="5" t="s">
        <v>11</v>
      </c>
      <c r="D190" s="5" t="s">
        <v>12</v>
      </c>
      <c r="E190" s="5" t="s">
        <v>13</v>
      </c>
      <c r="F190" s="5" t="s">
        <v>14</v>
      </c>
      <c r="G190" s="6" t="s">
        <v>15</v>
      </c>
    </row>
    <row r="191" spans="1:7" ht="15.75" thickBot="1">
      <c r="A191" s="7">
        <v>2015</v>
      </c>
      <c r="B191" s="8">
        <v>0</v>
      </c>
      <c r="C191" s="9"/>
      <c r="D191" s="10">
        <f>B191*(100%-C191)</f>
        <v>0</v>
      </c>
      <c r="E191" s="8">
        <v>0</v>
      </c>
      <c r="F191" s="77"/>
      <c r="G191" s="76"/>
    </row>
    <row r="192" spans="1:7" ht="15.75" thickBot="1">
      <c r="A192" s="7">
        <v>2016</v>
      </c>
      <c r="B192" s="8">
        <v>0</v>
      </c>
      <c r="C192" s="9"/>
      <c r="D192" s="10">
        <f>B192*(100%-C192)</f>
        <v>0</v>
      </c>
      <c r="E192" s="8">
        <v>0</v>
      </c>
      <c r="F192" s="77"/>
      <c r="G192" s="76"/>
    </row>
    <row r="193" spans="1:7" ht="15.75" thickBot="1">
      <c r="A193" s="7">
        <v>2017</v>
      </c>
      <c r="B193" s="8">
        <v>0</v>
      </c>
      <c r="C193" s="9"/>
      <c r="D193" s="10">
        <f>B193*(100%-C193)</f>
        <v>0</v>
      </c>
      <c r="E193" s="8">
        <v>0</v>
      </c>
      <c r="F193" s="77"/>
      <c r="G193" s="76"/>
    </row>
    <row r="194" spans="1:7" ht="15.75" thickBot="1">
      <c r="A194" s="7">
        <v>2018</v>
      </c>
      <c r="B194" s="8">
        <v>0</v>
      </c>
      <c r="C194" s="9"/>
      <c r="D194" s="10">
        <f>B194*(100%-C194)</f>
        <v>0</v>
      </c>
      <c r="E194" s="8">
        <v>0</v>
      </c>
      <c r="F194" s="77"/>
      <c r="G194" s="76"/>
    </row>
    <row r="195" spans="1:7" ht="15.75" thickBot="1">
      <c r="A195" s="7">
        <v>2019</v>
      </c>
      <c r="B195" s="11">
        <v>0</v>
      </c>
      <c r="C195" s="9"/>
      <c r="D195" s="10">
        <f>B195*(100%-C195)</f>
        <v>0</v>
      </c>
      <c r="E195" s="8">
        <v>0</v>
      </c>
      <c r="F195" s="77"/>
      <c r="G195" s="76"/>
    </row>
    <row r="196" spans="1:7" ht="15.75" thickBot="1">
      <c r="A196" s="13"/>
      <c r="B196" s="14"/>
      <c r="C196" s="15" t="s">
        <v>16</v>
      </c>
      <c r="D196" s="16">
        <f>SUM(D191:D195)</f>
        <v>0</v>
      </c>
      <c r="E196" s="17">
        <f>SUM(E191:E195)</f>
        <v>0</v>
      </c>
      <c r="F196" s="18" t="e">
        <f>E196/D196</f>
        <v>#DIV/0!</v>
      </c>
      <c r="G196" s="18" t="e">
        <f>100%-F196</f>
        <v>#DIV/0!</v>
      </c>
    </row>
    <row r="197" ht="15">
      <c r="D197" s="74"/>
    </row>
    <row r="198" ht="15">
      <c r="E198" s="19"/>
    </row>
    <row r="199" ht="15.75" thickBot="1">
      <c r="A199" s="4" t="s">
        <v>17</v>
      </c>
    </row>
    <row r="200" spans="1:7" ht="31.5" customHeight="1" thickBot="1">
      <c r="A200" s="78" t="s">
        <v>3</v>
      </c>
      <c r="B200" s="78" t="s">
        <v>4</v>
      </c>
      <c r="C200" s="79" t="s">
        <v>5</v>
      </c>
      <c r="D200" s="79" t="s">
        <v>6</v>
      </c>
      <c r="E200" s="78" t="s">
        <v>7</v>
      </c>
      <c r="F200" s="78" t="s">
        <v>8</v>
      </c>
      <c r="G200" s="78" t="s">
        <v>9</v>
      </c>
    </row>
    <row r="201" spans="1:7" ht="15.75" thickBot="1">
      <c r="A201" s="78"/>
      <c r="B201" s="78"/>
      <c r="C201" s="79"/>
      <c r="D201" s="79"/>
      <c r="E201" s="78"/>
      <c r="F201" s="78"/>
      <c r="G201" s="78"/>
    </row>
    <row r="202" spans="1:7" ht="9" customHeight="1" thickBot="1">
      <c r="A202" s="78"/>
      <c r="B202" s="5" t="s">
        <v>10</v>
      </c>
      <c r="C202" s="5" t="s">
        <v>11</v>
      </c>
      <c r="D202" s="5" t="s">
        <v>12</v>
      </c>
      <c r="E202" s="5" t="s">
        <v>13</v>
      </c>
      <c r="F202" s="5" t="s">
        <v>18</v>
      </c>
      <c r="G202" s="6" t="s">
        <v>15</v>
      </c>
    </row>
    <row r="203" spans="1:7" ht="15.75" thickBot="1">
      <c r="A203" s="7">
        <v>2015</v>
      </c>
      <c r="B203" s="10">
        <f aca="true" t="shared" si="11" ref="B203:E207">B191</f>
        <v>0</v>
      </c>
      <c r="C203" s="9">
        <f t="shared" si="11"/>
        <v>0</v>
      </c>
      <c r="D203" s="10">
        <f t="shared" si="11"/>
        <v>0</v>
      </c>
      <c r="E203" s="10">
        <f t="shared" si="11"/>
        <v>0</v>
      </c>
      <c r="F203" s="20" t="e">
        <f>E203/D203</f>
        <v>#DIV/0!</v>
      </c>
      <c r="G203" s="76"/>
    </row>
    <row r="204" spans="1:7" ht="15.75" thickBot="1">
      <c r="A204" s="7">
        <v>2016</v>
      </c>
      <c r="B204" s="10">
        <f t="shared" si="11"/>
        <v>0</v>
      </c>
      <c r="C204" s="9">
        <f t="shared" si="11"/>
        <v>0</v>
      </c>
      <c r="D204" s="10">
        <f t="shared" si="11"/>
        <v>0</v>
      </c>
      <c r="E204" s="10">
        <f t="shared" si="11"/>
        <v>0</v>
      </c>
      <c r="F204" s="20" t="e">
        <f>E204/D204</f>
        <v>#DIV/0!</v>
      </c>
      <c r="G204" s="76"/>
    </row>
    <row r="205" spans="1:7" ht="15.75" thickBot="1">
      <c r="A205" s="7">
        <v>2017</v>
      </c>
      <c r="B205" s="10">
        <f t="shared" si="11"/>
        <v>0</v>
      </c>
      <c r="C205" s="9">
        <f t="shared" si="11"/>
        <v>0</v>
      </c>
      <c r="D205" s="10">
        <f t="shared" si="11"/>
        <v>0</v>
      </c>
      <c r="E205" s="10">
        <f t="shared" si="11"/>
        <v>0</v>
      </c>
      <c r="F205" s="20" t="e">
        <f>E205/D205</f>
        <v>#DIV/0!</v>
      </c>
      <c r="G205" s="76"/>
    </row>
    <row r="206" spans="1:7" ht="15.75" thickBot="1">
      <c r="A206" s="7">
        <v>2018</v>
      </c>
      <c r="B206" s="10">
        <f t="shared" si="11"/>
        <v>0</v>
      </c>
      <c r="C206" s="9">
        <f t="shared" si="11"/>
        <v>0</v>
      </c>
      <c r="D206" s="10">
        <f t="shared" si="11"/>
        <v>0</v>
      </c>
      <c r="E206" s="10">
        <f t="shared" si="11"/>
        <v>0</v>
      </c>
      <c r="F206" s="20" t="e">
        <f>E206/D206</f>
        <v>#DIV/0!</v>
      </c>
      <c r="G206" s="76"/>
    </row>
    <row r="207" spans="1:7" ht="15.75" thickBot="1">
      <c r="A207" s="7">
        <v>2019</v>
      </c>
      <c r="B207" s="10">
        <f t="shared" si="11"/>
        <v>0</v>
      </c>
      <c r="C207" s="9">
        <f t="shared" si="11"/>
        <v>0</v>
      </c>
      <c r="D207" s="10">
        <f t="shared" si="11"/>
        <v>0</v>
      </c>
      <c r="E207" s="10">
        <f t="shared" si="11"/>
        <v>0</v>
      </c>
      <c r="F207" s="21" t="e">
        <f>E207/D207</f>
        <v>#DIV/0!</v>
      </c>
      <c r="G207" s="76"/>
    </row>
    <row r="208" spans="1:7" ht="15.75" thickBot="1">
      <c r="A208" s="13"/>
      <c r="B208" s="14"/>
      <c r="C208" s="15" t="s">
        <v>16</v>
      </c>
      <c r="D208" s="16">
        <f>SUM(D203:D207)</f>
        <v>0</v>
      </c>
      <c r="E208" s="17">
        <f>SUM(E203:E207)</f>
        <v>0</v>
      </c>
      <c r="F208" s="22" t="e">
        <f>SUM(F203:F207)/5</f>
        <v>#DIV/0!</v>
      </c>
      <c r="G208" s="18" t="e">
        <f>100%-F208</f>
        <v>#DIV/0!</v>
      </c>
    </row>
    <row r="210" spans="1:7" ht="15">
      <c r="A210" s="81" t="s">
        <v>49</v>
      </c>
      <c r="B210" s="81"/>
      <c r="C210" s="81"/>
      <c r="D210" s="81"/>
      <c r="E210" s="81"/>
      <c r="F210" s="81"/>
      <c r="G210" s="81"/>
    </row>
  </sheetData>
  <sheetProtection selectLockedCells="1" selectUnlockedCells="1"/>
  <mergeCells count="147">
    <mergeCell ref="A210:G210"/>
    <mergeCell ref="A1:G1"/>
    <mergeCell ref="A2:G2"/>
    <mergeCell ref="B4:G4"/>
    <mergeCell ref="A7:A9"/>
    <mergeCell ref="B7:B8"/>
    <mergeCell ref="C7:C8"/>
    <mergeCell ref="B19:B20"/>
    <mergeCell ref="C19:C20"/>
    <mergeCell ref="E7:E8"/>
    <mergeCell ref="E19:E20"/>
    <mergeCell ref="G7:G8"/>
    <mergeCell ref="G19:G20"/>
    <mergeCell ref="D7:D8"/>
    <mergeCell ref="F19:F20"/>
    <mergeCell ref="F7:F8"/>
    <mergeCell ref="G22:G26"/>
    <mergeCell ref="F10:F14"/>
    <mergeCell ref="G10:G14"/>
    <mergeCell ref="D19:D20"/>
    <mergeCell ref="B30:G30"/>
    <mergeCell ref="A33:A35"/>
    <mergeCell ref="B33:B34"/>
    <mergeCell ref="C33:C34"/>
    <mergeCell ref="D33:D34"/>
    <mergeCell ref="E33:E34"/>
    <mergeCell ref="F33:F34"/>
    <mergeCell ref="G33:G34"/>
    <mergeCell ref="A19:A21"/>
    <mergeCell ref="F36:F40"/>
    <mergeCell ref="G36:G40"/>
    <mergeCell ref="A45:A47"/>
    <mergeCell ref="B45:B46"/>
    <mergeCell ref="C45:C46"/>
    <mergeCell ref="D45:D46"/>
    <mergeCell ref="E45:E46"/>
    <mergeCell ref="F45:F46"/>
    <mergeCell ref="G45:G46"/>
    <mergeCell ref="G48:G52"/>
    <mergeCell ref="B60:G60"/>
    <mergeCell ref="A63:A65"/>
    <mergeCell ref="B63:B64"/>
    <mergeCell ref="C63:C64"/>
    <mergeCell ref="D63:D64"/>
    <mergeCell ref="E63:E64"/>
    <mergeCell ref="F63:F64"/>
    <mergeCell ref="G63:G64"/>
    <mergeCell ref="F66:F70"/>
    <mergeCell ref="G66:G70"/>
    <mergeCell ref="A75:A77"/>
    <mergeCell ref="B75:B76"/>
    <mergeCell ref="C75:C76"/>
    <mergeCell ref="D75:D76"/>
    <mergeCell ref="E75:E76"/>
    <mergeCell ref="F75:F76"/>
    <mergeCell ref="G75:G76"/>
    <mergeCell ref="G78:G82"/>
    <mergeCell ref="B85:G85"/>
    <mergeCell ref="A88:A90"/>
    <mergeCell ref="B88:B89"/>
    <mergeCell ref="C88:C89"/>
    <mergeCell ref="D88:D89"/>
    <mergeCell ref="E88:E89"/>
    <mergeCell ref="F88:F89"/>
    <mergeCell ref="G88:G89"/>
    <mergeCell ref="F91:F95"/>
    <mergeCell ref="G91:G95"/>
    <mergeCell ref="A100:A102"/>
    <mergeCell ref="B100:B101"/>
    <mergeCell ref="C100:C101"/>
    <mergeCell ref="D100:D101"/>
    <mergeCell ref="E100:E101"/>
    <mergeCell ref="F100:F101"/>
    <mergeCell ref="G100:G101"/>
    <mergeCell ref="G103:G107"/>
    <mergeCell ref="B110:G110"/>
    <mergeCell ref="A113:A115"/>
    <mergeCell ref="B113:B114"/>
    <mergeCell ref="C113:C114"/>
    <mergeCell ref="D113:D114"/>
    <mergeCell ref="E113:E114"/>
    <mergeCell ref="F113:F114"/>
    <mergeCell ref="G113:G114"/>
    <mergeCell ref="F116:F120"/>
    <mergeCell ref="G116:G120"/>
    <mergeCell ref="A125:A127"/>
    <mergeCell ref="B125:B126"/>
    <mergeCell ref="C125:C126"/>
    <mergeCell ref="D125:D126"/>
    <mergeCell ref="E125:E126"/>
    <mergeCell ref="F125:F126"/>
    <mergeCell ref="G125:G126"/>
    <mergeCell ref="G128:G132"/>
    <mergeCell ref="B135:G135"/>
    <mergeCell ref="A138:A140"/>
    <mergeCell ref="B138:B139"/>
    <mergeCell ref="C138:C139"/>
    <mergeCell ref="D138:D139"/>
    <mergeCell ref="E138:E139"/>
    <mergeCell ref="F138:F139"/>
    <mergeCell ref="G138:G139"/>
    <mergeCell ref="F141:F145"/>
    <mergeCell ref="G141:G145"/>
    <mergeCell ref="A150:A152"/>
    <mergeCell ref="B150:B151"/>
    <mergeCell ref="C150:C151"/>
    <mergeCell ref="D150:D151"/>
    <mergeCell ref="E150:E151"/>
    <mergeCell ref="F150:F151"/>
    <mergeCell ref="G150:G151"/>
    <mergeCell ref="G153:G157"/>
    <mergeCell ref="B160:G160"/>
    <mergeCell ref="A163:A165"/>
    <mergeCell ref="B163:B164"/>
    <mergeCell ref="C163:C164"/>
    <mergeCell ref="D163:D164"/>
    <mergeCell ref="E163:E164"/>
    <mergeCell ref="F163:F164"/>
    <mergeCell ref="G163:G164"/>
    <mergeCell ref="F166:F170"/>
    <mergeCell ref="G166:G170"/>
    <mergeCell ref="A175:A177"/>
    <mergeCell ref="B175:B176"/>
    <mergeCell ref="C175:C176"/>
    <mergeCell ref="D175:D176"/>
    <mergeCell ref="E175:E176"/>
    <mergeCell ref="F175:F176"/>
    <mergeCell ref="G175:G176"/>
    <mergeCell ref="G178:G182"/>
    <mergeCell ref="B185:G185"/>
    <mergeCell ref="A188:A190"/>
    <mergeCell ref="B188:B189"/>
    <mergeCell ref="C188:C189"/>
    <mergeCell ref="D188:D189"/>
    <mergeCell ref="E188:E189"/>
    <mergeCell ref="F188:F189"/>
    <mergeCell ref="G188:G189"/>
    <mergeCell ref="G203:G207"/>
    <mergeCell ref="F191:F195"/>
    <mergeCell ref="G191:G195"/>
    <mergeCell ref="A200:A202"/>
    <mergeCell ref="B200:B201"/>
    <mergeCell ref="C200:C201"/>
    <mergeCell ref="D200:D201"/>
    <mergeCell ref="E200:E201"/>
    <mergeCell ref="F200:F201"/>
    <mergeCell ref="G200:G201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7"/>
  <sheetViews>
    <sheetView zoomScale="150" zoomScaleNormal="150" zoomScalePageLayoutView="0" workbookViewId="0" topLeftCell="A1">
      <selection activeCell="A203" sqref="A203:A207"/>
    </sheetView>
  </sheetViews>
  <sheetFormatPr defaultColWidth="9.00390625" defaultRowHeight="15.75"/>
  <cols>
    <col min="1" max="1" width="7.50390625" style="23" customWidth="1"/>
    <col min="2" max="2" width="14.25390625" style="23" customWidth="1"/>
    <col min="3" max="3" width="8.25390625" style="23" customWidth="1"/>
    <col min="4" max="4" width="14.25390625" style="23" customWidth="1"/>
    <col min="5" max="5" width="7.00390625" style="23" customWidth="1"/>
    <col min="6" max="6" width="13.75390625" style="23" customWidth="1"/>
    <col min="7" max="7" width="13.25390625" style="23" customWidth="1"/>
    <col min="8" max="8" width="6.75390625" style="23" customWidth="1"/>
    <col min="9" max="9" width="13.75390625" style="23" customWidth="1"/>
    <col min="10" max="10" width="11.25390625" style="23" customWidth="1"/>
    <col min="11" max="11" width="10.25390625" style="23" customWidth="1"/>
    <col min="12" max="16384" width="9.00390625" style="23" customWidth="1"/>
  </cols>
  <sheetData>
    <row r="1" spans="1:11" ht="15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" thickBot="1">
      <c r="A2" s="83" t="s">
        <v>19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7" s="2" customFormat="1" ht="15.75" thickBot="1">
      <c r="A3" s="3" t="s">
        <v>1</v>
      </c>
      <c r="B3" s="87">
        <f>'Media semplice '!B4:G4</f>
        <v>0</v>
      </c>
      <c r="C3" s="87"/>
      <c r="D3" s="87"/>
      <c r="E3" s="87"/>
      <c r="F3" s="87"/>
      <c r="G3" s="87"/>
    </row>
    <row r="4" ht="13.5" thickBot="1">
      <c r="A4" s="4" t="s">
        <v>20</v>
      </c>
    </row>
    <row r="5" spans="1:11" ht="31.5" customHeight="1">
      <c r="A5" s="86" t="s">
        <v>3</v>
      </c>
      <c r="B5" s="78" t="s">
        <v>4</v>
      </c>
      <c r="C5" s="79" t="s">
        <v>5</v>
      </c>
      <c r="D5" s="79" t="s">
        <v>6</v>
      </c>
      <c r="E5" s="79" t="s">
        <v>21</v>
      </c>
      <c r="F5" s="79" t="s">
        <v>22</v>
      </c>
      <c r="G5" s="78" t="s">
        <v>7</v>
      </c>
      <c r="H5" s="79" t="s">
        <v>21</v>
      </c>
      <c r="I5" s="79" t="s">
        <v>23</v>
      </c>
      <c r="J5" s="78" t="s">
        <v>8</v>
      </c>
      <c r="K5" s="78" t="s">
        <v>9</v>
      </c>
    </row>
    <row r="6" spans="1:11" ht="12.75">
      <c r="A6" s="86"/>
      <c r="B6" s="78"/>
      <c r="C6" s="79"/>
      <c r="D6" s="79"/>
      <c r="E6" s="79"/>
      <c r="F6" s="79"/>
      <c r="G6" s="78"/>
      <c r="H6" s="79"/>
      <c r="I6" s="79"/>
      <c r="J6" s="78"/>
      <c r="K6" s="78"/>
    </row>
    <row r="7" spans="1:11" ht="9" customHeight="1" thickBot="1">
      <c r="A7" s="86"/>
      <c r="B7" s="24" t="s">
        <v>10</v>
      </c>
      <c r="C7" s="24" t="s">
        <v>11</v>
      </c>
      <c r="D7" s="24" t="s">
        <v>12</v>
      </c>
      <c r="E7" s="24" t="s">
        <v>13</v>
      </c>
      <c r="F7" s="25" t="s">
        <v>24</v>
      </c>
      <c r="G7" s="24" t="s">
        <v>25</v>
      </c>
      <c r="H7" s="24" t="s">
        <v>26</v>
      </c>
      <c r="I7" s="25" t="s">
        <v>27</v>
      </c>
      <c r="J7" s="24" t="s">
        <v>28</v>
      </c>
      <c r="K7" s="6" t="s">
        <v>29</v>
      </c>
    </row>
    <row r="8" spans="1:11" ht="16.5" customHeight="1" thickBot="1">
      <c r="A8" s="75">
        <v>2015</v>
      </c>
      <c r="B8" s="26">
        <f>'Media semplice '!B10</f>
        <v>1204979.12</v>
      </c>
      <c r="C8" s="27">
        <f>'Media semplice '!C10</f>
        <v>0</v>
      </c>
      <c r="D8" s="26">
        <f>B8*(100%-C8)</f>
        <v>1204979.12</v>
      </c>
      <c r="E8" s="28">
        <v>0.1</v>
      </c>
      <c r="F8" s="29">
        <f>D8*E8</f>
        <v>120497.91200000001</v>
      </c>
      <c r="G8" s="26">
        <f>'Media semplice '!E10</f>
        <v>380503.91000000003</v>
      </c>
      <c r="H8" s="28">
        <v>0.1</v>
      </c>
      <c r="I8" s="29">
        <f>G8*H8</f>
        <v>38050.391</v>
      </c>
      <c r="J8" s="85"/>
      <c r="K8" s="76"/>
    </row>
    <row r="9" spans="1:11" ht="16.5" customHeight="1" thickBot="1">
      <c r="A9" s="75">
        <v>2016</v>
      </c>
      <c r="B9" s="26">
        <f>'Media semplice '!B11</f>
        <v>1578393.21</v>
      </c>
      <c r="C9" s="27">
        <f>'Media semplice '!C11</f>
        <v>0</v>
      </c>
      <c r="D9" s="26">
        <f>B9*(100%-C9)</f>
        <v>1578393.21</v>
      </c>
      <c r="E9" s="28">
        <v>0.1</v>
      </c>
      <c r="F9" s="29">
        <f>D9*E9</f>
        <v>157839.321</v>
      </c>
      <c r="G9" s="26">
        <f>'Media semplice '!E11</f>
        <v>575393.02</v>
      </c>
      <c r="H9" s="28">
        <v>0.1</v>
      </c>
      <c r="I9" s="29">
        <f>G9*H9</f>
        <v>57539.302</v>
      </c>
      <c r="J9" s="85"/>
      <c r="K9" s="76"/>
    </row>
    <row r="10" spans="1:11" ht="16.5" customHeight="1" thickBot="1">
      <c r="A10" s="75">
        <v>2017</v>
      </c>
      <c r="B10" s="26">
        <f>'Media semplice '!B12</f>
        <v>1533136.45</v>
      </c>
      <c r="C10" s="27">
        <f>'Media semplice '!C12</f>
        <v>0</v>
      </c>
      <c r="D10" s="26">
        <f>B10*(100%-C10)</f>
        <v>1533136.45</v>
      </c>
      <c r="E10" s="28">
        <v>0.1</v>
      </c>
      <c r="F10" s="29">
        <f>D10*E10</f>
        <v>153313.645</v>
      </c>
      <c r="G10" s="26">
        <f>'Media semplice '!E12</f>
        <v>123450.48999999999</v>
      </c>
      <c r="H10" s="28">
        <v>0.1</v>
      </c>
      <c r="I10" s="29">
        <f>G10*H10</f>
        <v>12345.048999999999</v>
      </c>
      <c r="J10" s="85"/>
      <c r="K10" s="76"/>
    </row>
    <row r="11" spans="1:11" ht="16.5" customHeight="1" thickBot="1">
      <c r="A11" s="75">
        <v>2018</v>
      </c>
      <c r="B11" s="26">
        <f>'Media semplice '!B13</f>
        <v>2019783.14</v>
      </c>
      <c r="C11" s="27">
        <f>'Media semplice '!C13</f>
        <v>0</v>
      </c>
      <c r="D11" s="26">
        <f>B11*(100%-C11)</f>
        <v>2019783.14</v>
      </c>
      <c r="E11" s="28">
        <v>0.35</v>
      </c>
      <c r="F11" s="29">
        <f>D11*E11</f>
        <v>706924.0989999999</v>
      </c>
      <c r="G11" s="26">
        <f>'Media semplice '!E13</f>
        <v>181075.08</v>
      </c>
      <c r="H11" s="28">
        <v>0.35</v>
      </c>
      <c r="I11" s="29">
        <f>G11*H11</f>
        <v>63376.27799999999</v>
      </c>
      <c r="J11" s="85"/>
      <c r="K11" s="76"/>
    </row>
    <row r="12" spans="1:11" ht="16.5" customHeight="1" thickBot="1">
      <c r="A12" s="75">
        <v>2019</v>
      </c>
      <c r="B12" s="26">
        <f>'Media semplice '!B14</f>
        <v>2395206.04</v>
      </c>
      <c r="C12" s="12"/>
      <c r="D12" s="26">
        <f>B12</f>
        <v>2395206.04</v>
      </c>
      <c r="E12" s="28">
        <v>0.35</v>
      </c>
      <c r="F12" s="29">
        <f>D12*E12</f>
        <v>838322.114</v>
      </c>
      <c r="G12" s="26">
        <f>'Media semplice '!E14</f>
        <v>219472.83000000002</v>
      </c>
      <c r="H12" s="28">
        <v>0.35</v>
      </c>
      <c r="I12" s="29">
        <f>G12*H12</f>
        <v>76815.4905</v>
      </c>
      <c r="J12" s="85"/>
      <c r="K12" s="76"/>
    </row>
    <row r="13" spans="5:11" ht="16.5" customHeight="1" thickBot="1">
      <c r="E13" s="23" t="s">
        <v>30</v>
      </c>
      <c r="F13" s="29">
        <f>SUM(F8:F12)</f>
        <v>1976897.091</v>
      </c>
      <c r="I13" s="29">
        <f>SUM(I8:I12)</f>
        <v>248126.51049999997</v>
      </c>
      <c r="J13" s="30">
        <f>I13/F13</f>
        <v>0.1255131142787442</v>
      </c>
      <c r="K13" s="18">
        <f>100%-J13</f>
        <v>0.8744868857212558</v>
      </c>
    </row>
    <row r="16" ht="12.75">
      <c r="A16" s="4" t="s">
        <v>31</v>
      </c>
    </row>
    <row r="17" spans="1:11" ht="31.5" customHeight="1">
      <c r="A17" s="86" t="s">
        <v>3</v>
      </c>
      <c r="B17" s="78" t="s">
        <v>4</v>
      </c>
      <c r="C17" s="79" t="s">
        <v>5</v>
      </c>
      <c r="D17" s="79" t="s">
        <v>6</v>
      </c>
      <c r="E17" s="79"/>
      <c r="F17" s="78" t="s">
        <v>7</v>
      </c>
      <c r="G17" s="78" t="s">
        <v>32</v>
      </c>
      <c r="H17" s="79" t="s">
        <v>21</v>
      </c>
      <c r="I17" s="79" t="s">
        <v>33</v>
      </c>
      <c r="J17" s="78" t="s">
        <v>34</v>
      </c>
      <c r="K17" s="78" t="s">
        <v>9</v>
      </c>
    </row>
    <row r="18" spans="1:11" ht="16.5" customHeight="1">
      <c r="A18" s="86"/>
      <c r="B18" s="78"/>
      <c r="C18" s="79"/>
      <c r="D18" s="79"/>
      <c r="E18" s="79"/>
      <c r="F18" s="78"/>
      <c r="G18" s="78"/>
      <c r="H18" s="79"/>
      <c r="I18" s="79"/>
      <c r="J18" s="78"/>
      <c r="K18" s="78"/>
    </row>
    <row r="19" spans="1:11" ht="9" customHeight="1" thickBot="1">
      <c r="A19" s="86"/>
      <c r="B19" s="24" t="s">
        <v>10</v>
      </c>
      <c r="C19" s="24" t="s">
        <v>11</v>
      </c>
      <c r="D19" s="84" t="s">
        <v>12</v>
      </c>
      <c r="E19" s="84"/>
      <c r="F19" s="24" t="s">
        <v>13</v>
      </c>
      <c r="G19" s="24" t="s">
        <v>14</v>
      </c>
      <c r="H19" s="24" t="s">
        <v>25</v>
      </c>
      <c r="I19" s="25" t="s">
        <v>35</v>
      </c>
      <c r="J19" s="24" t="s">
        <v>36</v>
      </c>
      <c r="K19" s="6" t="s">
        <v>37</v>
      </c>
    </row>
    <row r="20" spans="1:11" ht="16.5" customHeight="1" thickBot="1">
      <c r="A20" s="75">
        <v>2015</v>
      </c>
      <c r="B20" s="26">
        <f aca="true" t="shared" si="0" ref="B20:C23">B8</f>
        <v>1204979.12</v>
      </c>
      <c r="C20" s="27">
        <f t="shared" si="0"/>
        <v>0</v>
      </c>
      <c r="D20" s="76">
        <f>B20*(100%-C20)</f>
        <v>1204979.12</v>
      </c>
      <c r="E20" s="76"/>
      <c r="F20" s="26">
        <f>G8</f>
        <v>380503.91000000003</v>
      </c>
      <c r="G20" s="31">
        <f>F20/D20</f>
        <v>0.31577635137777327</v>
      </c>
      <c r="H20" s="28">
        <v>0.1</v>
      </c>
      <c r="I20" s="31">
        <f>G20*H20</f>
        <v>0.03157763513777733</v>
      </c>
      <c r="J20" s="85"/>
      <c r="K20" s="76"/>
    </row>
    <row r="21" spans="1:11" ht="16.5" customHeight="1" thickBot="1">
      <c r="A21" s="75">
        <v>2016</v>
      </c>
      <c r="B21" s="26">
        <f t="shared" si="0"/>
        <v>1578393.21</v>
      </c>
      <c r="C21" s="27">
        <f t="shared" si="0"/>
        <v>0</v>
      </c>
      <c r="D21" s="76">
        <f>B21*(100%-C21)</f>
        <v>1578393.21</v>
      </c>
      <c r="E21" s="76"/>
      <c r="F21" s="26">
        <f>G9</f>
        <v>575393.02</v>
      </c>
      <c r="G21" s="31">
        <f>F21/D21</f>
        <v>0.3645435220796471</v>
      </c>
      <c r="H21" s="28">
        <v>0.1</v>
      </c>
      <c r="I21" s="31">
        <f>G21*H21</f>
        <v>0.03645435220796471</v>
      </c>
      <c r="J21" s="85"/>
      <c r="K21" s="76"/>
    </row>
    <row r="22" spans="1:11" ht="16.5" customHeight="1" thickBot="1">
      <c r="A22" s="75">
        <v>2017</v>
      </c>
      <c r="B22" s="26">
        <f t="shared" si="0"/>
        <v>1533136.45</v>
      </c>
      <c r="C22" s="27">
        <f t="shared" si="0"/>
        <v>0</v>
      </c>
      <c r="D22" s="76">
        <f>B22*(100%-C22)</f>
        <v>1533136.45</v>
      </c>
      <c r="E22" s="76"/>
      <c r="F22" s="26">
        <f>G10</f>
        <v>123450.48999999999</v>
      </c>
      <c r="G22" s="31">
        <f>F22/D22</f>
        <v>0.08052152826971141</v>
      </c>
      <c r="H22" s="28">
        <v>0.1</v>
      </c>
      <c r="I22" s="31">
        <f>G22*H22</f>
        <v>0.008052152826971143</v>
      </c>
      <c r="J22" s="85"/>
      <c r="K22" s="76"/>
    </row>
    <row r="23" spans="1:11" ht="16.5" customHeight="1" thickBot="1">
      <c r="A23" s="75">
        <v>2018</v>
      </c>
      <c r="B23" s="26">
        <f t="shared" si="0"/>
        <v>2019783.14</v>
      </c>
      <c r="C23" s="27">
        <f t="shared" si="0"/>
        <v>0</v>
      </c>
      <c r="D23" s="76">
        <f>B23*(100%-C23)</f>
        <v>2019783.14</v>
      </c>
      <c r="E23" s="76"/>
      <c r="F23" s="26">
        <f>G11</f>
        <v>181075.08</v>
      </c>
      <c r="G23" s="31">
        <f>F23/D23</f>
        <v>0.08965075329819815</v>
      </c>
      <c r="H23" s="28">
        <v>0.35</v>
      </c>
      <c r="I23" s="31">
        <f>G23*H23</f>
        <v>0.031377763654369346</v>
      </c>
      <c r="J23" s="85"/>
      <c r="K23" s="76"/>
    </row>
    <row r="24" spans="1:11" ht="16.5" customHeight="1" thickBot="1">
      <c r="A24" s="75">
        <v>2019</v>
      </c>
      <c r="B24" s="26">
        <f>B12</f>
        <v>2395206.04</v>
      </c>
      <c r="C24" s="12"/>
      <c r="D24" s="76">
        <f>B24*(100%-C24)</f>
        <v>2395206.04</v>
      </c>
      <c r="E24" s="76"/>
      <c r="F24" s="26">
        <f>G12</f>
        <v>219472.83000000002</v>
      </c>
      <c r="G24" s="31">
        <f>F24/D24</f>
        <v>0.09163004198169107</v>
      </c>
      <c r="H24" s="28">
        <v>0.35</v>
      </c>
      <c r="I24" s="31">
        <f>G24*H24</f>
        <v>0.03207051469359187</v>
      </c>
      <c r="J24" s="32">
        <f>SUM(I20:I24)</f>
        <v>0.13953241852067438</v>
      </c>
      <c r="K24" s="18">
        <f>100%-J24</f>
        <v>0.8604675814793257</v>
      </c>
    </row>
    <row r="25" ht="12.75">
      <c r="F25" s="33"/>
    </row>
    <row r="27" ht="13.5" thickBot="1"/>
    <row r="28" spans="1:7" s="2" customFormat="1" ht="15.75" thickBot="1">
      <c r="A28" s="3" t="s">
        <v>1</v>
      </c>
      <c r="B28" s="87">
        <f>'Media semplice '!B30:G30</f>
        <v>0</v>
      </c>
      <c r="C28" s="87"/>
      <c r="D28" s="87"/>
      <c r="E28" s="87"/>
      <c r="F28" s="87"/>
      <c r="G28" s="87"/>
    </row>
    <row r="30" ht="13.5" thickBot="1">
      <c r="A30" s="4" t="s">
        <v>20</v>
      </c>
    </row>
    <row r="31" spans="1:11" ht="31.5" customHeight="1" thickBot="1">
      <c r="A31" s="86" t="s">
        <v>3</v>
      </c>
      <c r="B31" s="78" t="s">
        <v>4</v>
      </c>
      <c r="C31" s="79" t="s">
        <v>5</v>
      </c>
      <c r="D31" s="79" t="s">
        <v>6</v>
      </c>
      <c r="E31" s="79" t="s">
        <v>21</v>
      </c>
      <c r="F31" s="79" t="s">
        <v>22</v>
      </c>
      <c r="G31" s="78" t="s">
        <v>7</v>
      </c>
      <c r="H31" s="79" t="s">
        <v>21</v>
      </c>
      <c r="I31" s="79" t="s">
        <v>23</v>
      </c>
      <c r="J31" s="78" t="s">
        <v>8</v>
      </c>
      <c r="K31" s="78" t="s">
        <v>9</v>
      </c>
    </row>
    <row r="32" spans="1:11" ht="13.5" thickBot="1">
      <c r="A32" s="86"/>
      <c r="B32" s="78"/>
      <c r="C32" s="79"/>
      <c r="D32" s="79"/>
      <c r="E32" s="79"/>
      <c r="F32" s="79"/>
      <c r="G32" s="78"/>
      <c r="H32" s="79"/>
      <c r="I32" s="79"/>
      <c r="J32" s="78"/>
      <c r="K32" s="78"/>
    </row>
    <row r="33" spans="1:11" ht="9" customHeight="1" thickBot="1">
      <c r="A33" s="86"/>
      <c r="B33" s="24" t="s">
        <v>10</v>
      </c>
      <c r="C33" s="24" t="s">
        <v>11</v>
      </c>
      <c r="D33" s="24" t="s">
        <v>12</v>
      </c>
      <c r="E33" s="24" t="s">
        <v>13</v>
      </c>
      <c r="F33" s="25" t="s">
        <v>24</v>
      </c>
      <c r="G33" s="24" t="s">
        <v>25</v>
      </c>
      <c r="H33" s="24" t="s">
        <v>26</v>
      </c>
      <c r="I33" s="25" t="s">
        <v>27</v>
      </c>
      <c r="J33" s="24" t="s">
        <v>28</v>
      </c>
      <c r="K33" s="6" t="s">
        <v>29</v>
      </c>
    </row>
    <row r="34" spans="1:11" ht="16.5" customHeight="1" thickBot="1">
      <c r="A34" s="75">
        <v>2015</v>
      </c>
      <c r="B34" s="26">
        <f>'Media semplice '!B36</f>
        <v>0</v>
      </c>
      <c r="C34" s="27">
        <f>'Media semplice '!C36</f>
        <v>0</v>
      </c>
      <c r="D34" s="26">
        <f>B34*(100%-C34)</f>
        <v>0</v>
      </c>
      <c r="E34" s="28">
        <v>0.1</v>
      </c>
      <c r="F34" s="29">
        <f>D34*E34</f>
        <v>0</v>
      </c>
      <c r="G34" s="26">
        <f>'Media semplice '!E36</f>
        <v>0</v>
      </c>
      <c r="H34" s="28">
        <v>0.1</v>
      </c>
      <c r="I34" s="29">
        <f>G34*H34</f>
        <v>0</v>
      </c>
      <c r="J34" s="85"/>
      <c r="K34" s="76"/>
    </row>
    <row r="35" spans="1:11" ht="16.5" customHeight="1" thickBot="1">
      <c r="A35" s="75">
        <v>2016</v>
      </c>
      <c r="B35" s="26">
        <f>'Media semplice '!B37</f>
        <v>0</v>
      </c>
      <c r="C35" s="27">
        <f>'Media semplice '!C37</f>
        <v>0</v>
      </c>
      <c r="D35" s="26">
        <f>B35*(100%-C35)</f>
        <v>0</v>
      </c>
      <c r="E35" s="28">
        <v>0.1</v>
      </c>
      <c r="F35" s="29">
        <f>D35*E35</f>
        <v>0</v>
      </c>
      <c r="G35" s="26">
        <f>'Media semplice '!E37</f>
        <v>0</v>
      </c>
      <c r="H35" s="28">
        <v>0.1</v>
      </c>
      <c r="I35" s="29">
        <f>G35*H35</f>
        <v>0</v>
      </c>
      <c r="J35" s="85"/>
      <c r="K35" s="76"/>
    </row>
    <row r="36" spans="1:11" ht="16.5" customHeight="1" thickBot="1">
      <c r="A36" s="75">
        <v>2017</v>
      </c>
      <c r="B36" s="26">
        <f>'Media semplice '!B38</f>
        <v>0</v>
      </c>
      <c r="C36" s="27">
        <f>'Media semplice '!C38</f>
        <v>0</v>
      </c>
      <c r="D36" s="26">
        <f>B36*(100%-C36)</f>
        <v>0</v>
      </c>
      <c r="E36" s="28">
        <v>0.1</v>
      </c>
      <c r="F36" s="29">
        <f>D36*E36</f>
        <v>0</v>
      </c>
      <c r="G36" s="26">
        <f>'Media semplice '!E38</f>
        <v>0</v>
      </c>
      <c r="H36" s="28">
        <v>0.1</v>
      </c>
      <c r="I36" s="29">
        <f>G36*H36</f>
        <v>0</v>
      </c>
      <c r="J36" s="85"/>
      <c r="K36" s="76"/>
    </row>
    <row r="37" spans="1:11" ht="16.5" customHeight="1" thickBot="1">
      <c r="A37" s="75">
        <v>2018</v>
      </c>
      <c r="B37" s="26">
        <f>'Media semplice '!B39</f>
        <v>0</v>
      </c>
      <c r="C37" s="27">
        <f>'Media semplice '!C39</f>
        <v>0</v>
      </c>
      <c r="D37" s="26">
        <f>B37*(100%-C37)</f>
        <v>0</v>
      </c>
      <c r="E37" s="28">
        <v>0.35</v>
      </c>
      <c r="F37" s="29">
        <f>D37*E37</f>
        <v>0</v>
      </c>
      <c r="G37" s="26">
        <f>'Media semplice '!E39</f>
        <v>0</v>
      </c>
      <c r="H37" s="28">
        <v>0.35</v>
      </c>
      <c r="I37" s="29">
        <f>G37*H37</f>
        <v>0</v>
      </c>
      <c r="J37" s="85"/>
      <c r="K37" s="76"/>
    </row>
    <row r="38" spans="1:11" ht="16.5" customHeight="1" thickBot="1">
      <c r="A38" s="75">
        <v>2019</v>
      </c>
      <c r="B38" s="26">
        <f>'Media semplice '!B40</f>
        <v>0</v>
      </c>
      <c r="C38" s="27">
        <f>'Media semplice '!C40</f>
        <v>0</v>
      </c>
      <c r="D38" s="26">
        <f>B38</f>
        <v>0</v>
      </c>
      <c r="E38" s="28">
        <v>0.35</v>
      </c>
      <c r="F38" s="29">
        <f>D38*E38</f>
        <v>0</v>
      </c>
      <c r="G38" s="26">
        <f>'Media semplice '!E40</f>
        <v>0</v>
      </c>
      <c r="H38" s="28">
        <v>0.35</v>
      </c>
      <c r="I38" s="29">
        <f>G38*H38</f>
        <v>0</v>
      </c>
      <c r="J38" s="85"/>
      <c r="K38" s="76"/>
    </row>
    <row r="39" spans="5:11" ht="16.5" customHeight="1" thickBot="1">
      <c r="E39" s="23" t="s">
        <v>30</v>
      </c>
      <c r="F39" s="29">
        <f>SUM(F34:F38)</f>
        <v>0</v>
      </c>
      <c r="I39" s="29">
        <f>SUM(I34:I38)</f>
        <v>0</v>
      </c>
      <c r="J39" s="30" t="e">
        <f>I39/F39</f>
        <v>#DIV/0!</v>
      </c>
      <c r="K39" s="18" t="e">
        <f>100%-J39</f>
        <v>#DIV/0!</v>
      </c>
    </row>
    <row r="42" ht="13.5" thickBot="1">
      <c r="A42" s="4" t="s">
        <v>31</v>
      </c>
    </row>
    <row r="43" spans="1:11" ht="31.5" customHeight="1" thickBot="1">
      <c r="A43" s="86" t="s">
        <v>3</v>
      </c>
      <c r="B43" s="78" t="s">
        <v>4</v>
      </c>
      <c r="C43" s="79" t="s">
        <v>5</v>
      </c>
      <c r="D43" s="79" t="s">
        <v>6</v>
      </c>
      <c r="E43" s="79"/>
      <c r="F43" s="78" t="s">
        <v>7</v>
      </c>
      <c r="G43" s="78" t="s">
        <v>32</v>
      </c>
      <c r="H43" s="79" t="s">
        <v>21</v>
      </c>
      <c r="I43" s="79" t="s">
        <v>33</v>
      </c>
      <c r="J43" s="78" t="s">
        <v>34</v>
      </c>
      <c r="K43" s="78" t="s">
        <v>9</v>
      </c>
    </row>
    <row r="44" spans="1:11" ht="16.5" customHeight="1" thickBot="1">
      <c r="A44" s="86"/>
      <c r="B44" s="78"/>
      <c r="C44" s="79"/>
      <c r="D44" s="79"/>
      <c r="E44" s="79"/>
      <c r="F44" s="78"/>
      <c r="G44" s="78"/>
      <c r="H44" s="79"/>
      <c r="I44" s="79"/>
      <c r="J44" s="78"/>
      <c r="K44" s="78"/>
    </row>
    <row r="45" spans="1:11" ht="9" customHeight="1" thickBot="1">
      <c r="A45" s="86"/>
      <c r="B45" s="24" t="s">
        <v>10</v>
      </c>
      <c r="C45" s="24" t="s">
        <v>11</v>
      </c>
      <c r="D45" s="84" t="s">
        <v>12</v>
      </c>
      <c r="E45" s="84"/>
      <c r="F45" s="24" t="s">
        <v>13</v>
      </c>
      <c r="G45" s="24" t="s">
        <v>14</v>
      </c>
      <c r="H45" s="24" t="s">
        <v>25</v>
      </c>
      <c r="I45" s="25" t="s">
        <v>35</v>
      </c>
      <c r="J45" s="24" t="s">
        <v>36</v>
      </c>
      <c r="K45" s="6" t="s">
        <v>37</v>
      </c>
    </row>
    <row r="46" spans="1:11" ht="16.5" customHeight="1" thickBot="1">
      <c r="A46" s="75">
        <v>2015</v>
      </c>
      <c r="B46" s="26">
        <f aca="true" t="shared" si="1" ref="B46:C50">B34</f>
        <v>0</v>
      </c>
      <c r="C46" s="27">
        <f t="shared" si="1"/>
        <v>0</v>
      </c>
      <c r="D46" s="76">
        <f>B46*(100%-C46)</f>
        <v>0</v>
      </c>
      <c r="E46" s="76"/>
      <c r="F46" s="26">
        <f>G34</f>
        <v>0</v>
      </c>
      <c r="G46" s="31" t="e">
        <f>F46/D46</f>
        <v>#DIV/0!</v>
      </c>
      <c r="H46" s="28">
        <v>0.1</v>
      </c>
      <c r="I46" s="31" t="e">
        <f>G46*H46</f>
        <v>#DIV/0!</v>
      </c>
      <c r="J46" s="85"/>
      <c r="K46" s="76"/>
    </row>
    <row r="47" spans="1:11" ht="16.5" customHeight="1" thickBot="1">
      <c r="A47" s="75">
        <v>2016</v>
      </c>
      <c r="B47" s="26">
        <f t="shared" si="1"/>
        <v>0</v>
      </c>
      <c r="C47" s="27">
        <f t="shared" si="1"/>
        <v>0</v>
      </c>
      <c r="D47" s="76">
        <f>B47*(100%-C47)</f>
        <v>0</v>
      </c>
      <c r="E47" s="76"/>
      <c r="F47" s="26">
        <f>G35</f>
        <v>0</v>
      </c>
      <c r="G47" s="31" t="e">
        <f>F47/D47</f>
        <v>#DIV/0!</v>
      </c>
      <c r="H47" s="28">
        <v>0.1</v>
      </c>
      <c r="I47" s="31" t="e">
        <f>G47*H47</f>
        <v>#DIV/0!</v>
      </c>
      <c r="J47" s="85"/>
      <c r="K47" s="76"/>
    </row>
    <row r="48" spans="1:11" ht="16.5" customHeight="1" thickBot="1">
      <c r="A48" s="75">
        <v>2017</v>
      </c>
      <c r="B48" s="26">
        <f t="shared" si="1"/>
        <v>0</v>
      </c>
      <c r="C48" s="27">
        <f t="shared" si="1"/>
        <v>0</v>
      </c>
      <c r="D48" s="76">
        <f>B48*(100%-C48)</f>
        <v>0</v>
      </c>
      <c r="E48" s="76"/>
      <c r="F48" s="26">
        <f>G36</f>
        <v>0</v>
      </c>
      <c r="G48" s="31" t="e">
        <f>F48/D48</f>
        <v>#DIV/0!</v>
      </c>
      <c r="H48" s="28">
        <v>0.1</v>
      </c>
      <c r="I48" s="31" t="e">
        <f>G48*H48</f>
        <v>#DIV/0!</v>
      </c>
      <c r="J48" s="85"/>
      <c r="K48" s="76"/>
    </row>
    <row r="49" spans="1:11" ht="16.5" customHeight="1" thickBot="1">
      <c r="A49" s="75">
        <v>2018</v>
      </c>
      <c r="B49" s="26">
        <f t="shared" si="1"/>
        <v>0</v>
      </c>
      <c r="C49" s="27">
        <f t="shared" si="1"/>
        <v>0</v>
      </c>
      <c r="D49" s="76">
        <f>B49*(100%-C49)</f>
        <v>0</v>
      </c>
      <c r="E49" s="76"/>
      <c r="F49" s="26">
        <f>G37</f>
        <v>0</v>
      </c>
      <c r="G49" s="31" t="e">
        <f>F49/D49</f>
        <v>#DIV/0!</v>
      </c>
      <c r="H49" s="28">
        <v>0.35</v>
      </c>
      <c r="I49" s="31" t="e">
        <f>G49*H49</f>
        <v>#DIV/0!</v>
      </c>
      <c r="J49" s="85"/>
      <c r="K49" s="76"/>
    </row>
    <row r="50" spans="1:11" ht="16.5" customHeight="1" thickBot="1">
      <c r="A50" s="75">
        <v>2019</v>
      </c>
      <c r="B50" s="26">
        <f t="shared" si="1"/>
        <v>0</v>
      </c>
      <c r="C50" s="27">
        <f t="shared" si="1"/>
        <v>0</v>
      </c>
      <c r="D50" s="76">
        <f>B50*(100%-C50)</f>
        <v>0</v>
      </c>
      <c r="E50" s="76"/>
      <c r="F50" s="26">
        <f>G38</f>
        <v>0</v>
      </c>
      <c r="G50" s="31" t="e">
        <f>F50/D50</f>
        <v>#DIV/0!</v>
      </c>
      <c r="H50" s="28">
        <v>0.35</v>
      </c>
      <c r="I50" s="31" t="e">
        <f>G50*H50</f>
        <v>#DIV/0!</v>
      </c>
      <c r="J50" s="32" t="e">
        <f>SUM(I46:I50)</f>
        <v>#DIV/0!</v>
      </c>
      <c r="K50" s="18" t="e">
        <f>100%-J50</f>
        <v>#DIV/0!</v>
      </c>
    </row>
    <row r="51" ht="12.75">
      <c r="F51" s="33"/>
    </row>
    <row r="59" ht="13.5" thickBot="1"/>
    <row r="60" spans="1:7" s="2" customFormat="1" ht="15.75" thickBot="1">
      <c r="A60" s="3" t="s">
        <v>1</v>
      </c>
      <c r="B60" s="87">
        <f>'Media semplice '!B60:G60</f>
        <v>0</v>
      </c>
      <c r="C60" s="87"/>
      <c r="D60" s="87"/>
      <c r="E60" s="87"/>
      <c r="F60" s="87"/>
      <c r="G60" s="87"/>
    </row>
    <row r="62" ht="13.5" thickBot="1">
      <c r="A62" s="4" t="s">
        <v>20</v>
      </c>
    </row>
    <row r="63" spans="1:11" ht="31.5" customHeight="1" thickBot="1">
      <c r="A63" s="86" t="s">
        <v>3</v>
      </c>
      <c r="B63" s="78" t="s">
        <v>4</v>
      </c>
      <c r="C63" s="79" t="s">
        <v>5</v>
      </c>
      <c r="D63" s="79" t="s">
        <v>6</v>
      </c>
      <c r="E63" s="79" t="s">
        <v>21</v>
      </c>
      <c r="F63" s="79" t="s">
        <v>22</v>
      </c>
      <c r="G63" s="78" t="s">
        <v>7</v>
      </c>
      <c r="H63" s="79" t="s">
        <v>21</v>
      </c>
      <c r="I63" s="79" t="s">
        <v>23</v>
      </c>
      <c r="J63" s="78" t="s">
        <v>8</v>
      </c>
      <c r="K63" s="78" t="s">
        <v>9</v>
      </c>
    </row>
    <row r="64" spans="1:11" ht="13.5" thickBot="1">
      <c r="A64" s="86"/>
      <c r="B64" s="78"/>
      <c r="C64" s="79"/>
      <c r="D64" s="79"/>
      <c r="E64" s="79"/>
      <c r="F64" s="79"/>
      <c r="G64" s="78"/>
      <c r="H64" s="79"/>
      <c r="I64" s="79"/>
      <c r="J64" s="78"/>
      <c r="K64" s="78"/>
    </row>
    <row r="65" spans="1:11" ht="9" customHeight="1" thickBot="1">
      <c r="A65" s="86"/>
      <c r="B65" s="24" t="s">
        <v>10</v>
      </c>
      <c r="C65" s="24" t="s">
        <v>11</v>
      </c>
      <c r="D65" s="24" t="s">
        <v>12</v>
      </c>
      <c r="E65" s="24" t="s">
        <v>13</v>
      </c>
      <c r="F65" s="25" t="s">
        <v>24</v>
      </c>
      <c r="G65" s="24" t="s">
        <v>25</v>
      </c>
      <c r="H65" s="24" t="s">
        <v>26</v>
      </c>
      <c r="I65" s="25" t="s">
        <v>27</v>
      </c>
      <c r="J65" s="24" t="s">
        <v>28</v>
      </c>
      <c r="K65" s="6" t="s">
        <v>29</v>
      </c>
    </row>
    <row r="66" spans="1:11" ht="16.5" customHeight="1" thickBot="1">
      <c r="A66" s="75">
        <v>2015</v>
      </c>
      <c r="B66" s="26">
        <f>'Media semplice '!B66</f>
        <v>0</v>
      </c>
      <c r="C66" s="27">
        <f>'Media semplice '!C66</f>
        <v>0</v>
      </c>
      <c r="D66" s="26">
        <f>B66*(100%-C66)</f>
        <v>0</v>
      </c>
      <c r="E66" s="28">
        <v>0.1</v>
      </c>
      <c r="F66" s="29">
        <f>D66*E66</f>
        <v>0</v>
      </c>
      <c r="G66" s="26">
        <f>'Media semplice '!E66</f>
        <v>0</v>
      </c>
      <c r="H66" s="28">
        <v>0.1</v>
      </c>
      <c r="I66" s="29">
        <f>G66*H66</f>
        <v>0</v>
      </c>
      <c r="J66" s="85"/>
      <c r="K66" s="76"/>
    </row>
    <row r="67" spans="1:11" ht="16.5" customHeight="1" thickBot="1">
      <c r="A67" s="75">
        <v>2016</v>
      </c>
      <c r="B67" s="26">
        <f>'Media semplice '!B67</f>
        <v>0</v>
      </c>
      <c r="C67" s="27">
        <f>'Media semplice '!C67</f>
        <v>0</v>
      </c>
      <c r="D67" s="26">
        <f>B67*(100%-C67)</f>
        <v>0</v>
      </c>
      <c r="E67" s="28">
        <v>0.1</v>
      </c>
      <c r="F67" s="29">
        <f>D67*E67</f>
        <v>0</v>
      </c>
      <c r="G67" s="26">
        <f>'Media semplice '!E67</f>
        <v>0</v>
      </c>
      <c r="H67" s="28">
        <v>0.1</v>
      </c>
      <c r="I67" s="29">
        <f>G67*H67</f>
        <v>0</v>
      </c>
      <c r="J67" s="85"/>
      <c r="K67" s="76"/>
    </row>
    <row r="68" spans="1:11" ht="16.5" customHeight="1" thickBot="1">
      <c r="A68" s="75">
        <v>2017</v>
      </c>
      <c r="B68" s="26">
        <f>'Media semplice '!B68</f>
        <v>0</v>
      </c>
      <c r="C68" s="27">
        <f>'Media semplice '!C68</f>
        <v>0</v>
      </c>
      <c r="D68" s="26">
        <f>B68*(100%-C68)</f>
        <v>0</v>
      </c>
      <c r="E68" s="28">
        <v>0.1</v>
      </c>
      <c r="F68" s="29">
        <f>D68*E68</f>
        <v>0</v>
      </c>
      <c r="G68" s="26">
        <f>'Media semplice '!E68</f>
        <v>0</v>
      </c>
      <c r="H68" s="28">
        <v>0.1</v>
      </c>
      <c r="I68" s="29">
        <f>G68*H68</f>
        <v>0</v>
      </c>
      <c r="J68" s="85"/>
      <c r="K68" s="76"/>
    </row>
    <row r="69" spans="1:11" ht="16.5" customHeight="1" thickBot="1">
      <c r="A69" s="75">
        <v>2018</v>
      </c>
      <c r="B69" s="26">
        <f>'Media semplice '!B69</f>
        <v>0</v>
      </c>
      <c r="C69" s="27">
        <f>'Media semplice '!C69</f>
        <v>0</v>
      </c>
      <c r="D69" s="26">
        <f>B69*(100%-C69)</f>
        <v>0</v>
      </c>
      <c r="E69" s="28">
        <v>0.35</v>
      </c>
      <c r="F69" s="29">
        <f>D69*E69</f>
        <v>0</v>
      </c>
      <c r="G69" s="26">
        <f>'Media semplice '!E69</f>
        <v>0</v>
      </c>
      <c r="H69" s="28">
        <v>0.35</v>
      </c>
      <c r="I69" s="29">
        <f>G69*H69</f>
        <v>0</v>
      </c>
      <c r="J69" s="85"/>
      <c r="K69" s="76"/>
    </row>
    <row r="70" spans="1:11" ht="16.5" customHeight="1" thickBot="1">
      <c r="A70" s="75">
        <v>2019</v>
      </c>
      <c r="B70" s="26">
        <f>'Media semplice '!B70</f>
        <v>0</v>
      </c>
      <c r="C70" s="27">
        <f>'Media semplice '!C70</f>
        <v>0</v>
      </c>
      <c r="D70" s="26">
        <f>B70</f>
        <v>0</v>
      </c>
      <c r="E70" s="28">
        <v>0.35</v>
      </c>
      <c r="F70" s="29">
        <f>D70*E70</f>
        <v>0</v>
      </c>
      <c r="G70" s="26">
        <f>'Media semplice '!E70</f>
        <v>0</v>
      </c>
      <c r="H70" s="28">
        <v>0.35</v>
      </c>
      <c r="I70" s="29">
        <f>G70*H70</f>
        <v>0</v>
      </c>
      <c r="J70" s="85"/>
      <c r="K70" s="76"/>
    </row>
    <row r="71" spans="5:11" ht="16.5" customHeight="1" thickBot="1">
      <c r="E71" s="23" t="s">
        <v>30</v>
      </c>
      <c r="F71" s="29">
        <f>SUM(F66:F70)</f>
        <v>0</v>
      </c>
      <c r="I71" s="29">
        <f>SUM(I66:I70)</f>
        <v>0</v>
      </c>
      <c r="J71" s="30" t="e">
        <f>I71/F71</f>
        <v>#DIV/0!</v>
      </c>
      <c r="K71" s="18" t="e">
        <f>100%-J71</f>
        <v>#DIV/0!</v>
      </c>
    </row>
    <row r="74" ht="13.5" thickBot="1">
      <c r="A74" s="4" t="s">
        <v>31</v>
      </c>
    </row>
    <row r="75" spans="1:11" ht="31.5" customHeight="1" thickBot="1">
      <c r="A75" s="86" t="s">
        <v>3</v>
      </c>
      <c r="B75" s="78" t="s">
        <v>4</v>
      </c>
      <c r="C75" s="79" t="s">
        <v>5</v>
      </c>
      <c r="D75" s="79" t="s">
        <v>6</v>
      </c>
      <c r="E75" s="79"/>
      <c r="F75" s="78" t="s">
        <v>7</v>
      </c>
      <c r="G75" s="78" t="s">
        <v>32</v>
      </c>
      <c r="H75" s="79" t="s">
        <v>21</v>
      </c>
      <c r="I75" s="79" t="s">
        <v>33</v>
      </c>
      <c r="J75" s="78" t="s">
        <v>34</v>
      </c>
      <c r="K75" s="78" t="s">
        <v>9</v>
      </c>
    </row>
    <row r="76" spans="1:11" ht="16.5" customHeight="1" thickBot="1">
      <c r="A76" s="86"/>
      <c r="B76" s="78"/>
      <c r="C76" s="79"/>
      <c r="D76" s="79"/>
      <c r="E76" s="79"/>
      <c r="F76" s="78"/>
      <c r="G76" s="78"/>
      <c r="H76" s="79"/>
      <c r="I76" s="79"/>
      <c r="J76" s="78"/>
      <c r="K76" s="78"/>
    </row>
    <row r="77" spans="1:11" ht="9" customHeight="1" thickBot="1">
      <c r="A77" s="86"/>
      <c r="B77" s="24" t="s">
        <v>10</v>
      </c>
      <c r="C77" s="24" t="s">
        <v>11</v>
      </c>
      <c r="D77" s="84" t="s">
        <v>12</v>
      </c>
      <c r="E77" s="84"/>
      <c r="F77" s="24" t="s">
        <v>13</v>
      </c>
      <c r="G77" s="24" t="s">
        <v>14</v>
      </c>
      <c r="H77" s="24" t="s">
        <v>25</v>
      </c>
      <c r="I77" s="25" t="s">
        <v>35</v>
      </c>
      <c r="J77" s="24" t="s">
        <v>36</v>
      </c>
      <c r="K77" s="6" t="s">
        <v>37</v>
      </c>
    </row>
    <row r="78" spans="1:11" ht="16.5" customHeight="1" thickBot="1">
      <c r="A78" s="75">
        <v>2015</v>
      </c>
      <c r="B78" s="26">
        <f aca="true" t="shared" si="2" ref="B78:C82">B66</f>
        <v>0</v>
      </c>
      <c r="C78" s="27">
        <f t="shared" si="2"/>
        <v>0</v>
      </c>
      <c r="D78" s="76">
        <f>B78*(100%-C78)</f>
        <v>0</v>
      </c>
      <c r="E78" s="76"/>
      <c r="F78" s="26">
        <f>G66</f>
        <v>0</v>
      </c>
      <c r="G78" s="31" t="e">
        <f>F78/D78</f>
        <v>#DIV/0!</v>
      </c>
      <c r="H78" s="28">
        <v>0.1</v>
      </c>
      <c r="I78" s="31" t="e">
        <f>G78*H78</f>
        <v>#DIV/0!</v>
      </c>
      <c r="J78" s="85"/>
      <c r="K78" s="76"/>
    </row>
    <row r="79" spans="1:11" ht="16.5" customHeight="1" thickBot="1">
      <c r="A79" s="75">
        <v>2016</v>
      </c>
      <c r="B79" s="26">
        <f t="shared" si="2"/>
        <v>0</v>
      </c>
      <c r="C79" s="27">
        <f t="shared" si="2"/>
        <v>0</v>
      </c>
      <c r="D79" s="76">
        <f>B79*(100%-C79)</f>
        <v>0</v>
      </c>
      <c r="E79" s="76"/>
      <c r="F79" s="26">
        <f>G67</f>
        <v>0</v>
      </c>
      <c r="G79" s="31" t="e">
        <f>F79/D79</f>
        <v>#DIV/0!</v>
      </c>
      <c r="H79" s="28">
        <v>0.1</v>
      </c>
      <c r="I79" s="31" t="e">
        <f>G79*H79</f>
        <v>#DIV/0!</v>
      </c>
      <c r="J79" s="85"/>
      <c r="K79" s="76"/>
    </row>
    <row r="80" spans="1:11" ht="16.5" customHeight="1" thickBot="1">
      <c r="A80" s="75">
        <v>2017</v>
      </c>
      <c r="B80" s="26">
        <f t="shared" si="2"/>
        <v>0</v>
      </c>
      <c r="C80" s="27">
        <f t="shared" si="2"/>
        <v>0</v>
      </c>
      <c r="D80" s="76">
        <f>B80*(100%-C80)</f>
        <v>0</v>
      </c>
      <c r="E80" s="76"/>
      <c r="F80" s="26">
        <f>G68</f>
        <v>0</v>
      </c>
      <c r="G80" s="31" t="e">
        <f>F80/D80</f>
        <v>#DIV/0!</v>
      </c>
      <c r="H80" s="28">
        <v>0.1</v>
      </c>
      <c r="I80" s="31" t="e">
        <f>G80*H80</f>
        <v>#DIV/0!</v>
      </c>
      <c r="J80" s="85"/>
      <c r="K80" s="76"/>
    </row>
    <row r="81" spans="1:11" ht="16.5" customHeight="1" thickBot="1">
      <c r="A81" s="75">
        <v>2018</v>
      </c>
      <c r="B81" s="26">
        <f t="shared" si="2"/>
        <v>0</v>
      </c>
      <c r="C81" s="27">
        <f t="shared" si="2"/>
        <v>0</v>
      </c>
      <c r="D81" s="76">
        <f>B81*(100%-C81)</f>
        <v>0</v>
      </c>
      <c r="E81" s="76"/>
      <c r="F81" s="26">
        <f>G69</f>
        <v>0</v>
      </c>
      <c r="G81" s="31" t="e">
        <f>F81/D81</f>
        <v>#DIV/0!</v>
      </c>
      <c r="H81" s="28">
        <v>0.35</v>
      </c>
      <c r="I81" s="31" t="e">
        <f>G81*H81</f>
        <v>#DIV/0!</v>
      </c>
      <c r="J81" s="85"/>
      <c r="K81" s="76"/>
    </row>
    <row r="82" spans="1:11" ht="16.5" customHeight="1" thickBot="1">
      <c r="A82" s="75">
        <v>2019</v>
      </c>
      <c r="B82" s="26">
        <f t="shared" si="2"/>
        <v>0</v>
      </c>
      <c r="C82" s="27">
        <f t="shared" si="2"/>
        <v>0</v>
      </c>
      <c r="D82" s="76">
        <f>B82*(100%-C82)</f>
        <v>0</v>
      </c>
      <c r="E82" s="76"/>
      <c r="F82" s="26">
        <f>G70</f>
        <v>0</v>
      </c>
      <c r="G82" s="31" t="e">
        <f>F82/D82</f>
        <v>#DIV/0!</v>
      </c>
      <c r="H82" s="28">
        <v>0.35</v>
      </c>
      <c r="I82" s="31" t="e">
        <f>G82*H82</f>
        <v>#DIV/0!</v>
      </c>
      <c r="J82" s="32" t="e">
        <f>SUM(I78:I82)</f>
        <v>#DIV/0!</v>
      </c>
      <c r="K82" s="18" t="e">
        <f>100%-J82</f>
        <v>#DIV/0!</v>
      </c>
    </row>
    <row r="83" ht="12.75">
      <c r="F83" s="33"/>
    </row>
    <row r="84" ht="13.5" thickBot="1"/>
    <row r="85" spans="1:7" s="2" customFormat="1" ht="15.75" thickBot="1">
      <c r="A85" s="3" t="s">
        <v>1</v>
      </c>
      <c r="B85" s="87">
        <f>'Media semplice '!B85:G85</f>
        <v>0</v>
      </c>
      <c r="C85" s="87"/>
      <c r="D85" s="87"/>
      <c r="E85" s="87"/>
      <c r="F85" s="87"/>
      <c r="G85" s="87"/>
    </row>
    <row r="87" ht="13.5" thickBot="1">
      <c r="A87" s="4" t="s">
        <v>20</v>
      </c>
    </row>
    <row r="88" spans="1:11" ht="31.5" customHeight="1" thickBot="1">
      <c r="A88" s="86" t="s">
        <v>3</v>
      </c>
      <c r="B88" s="78" t="s">
        <v>4</v>
      </c>
      <c r="C88" s="79" t="s">
        <v>5</v>
      </c>
      <c r="D88" s="79" t="s">
        <v>6</v>
      </c>
      <c r="E88" s="79" t="s">
        <v>21</v>
      </c>
      <c r="F88" s="79" t="s">
        <v>22</v>
      </c>
      <c r="G88" s="78" t="s">
        <v>7</v>
      </c>
      <c r="H88" s="79" t="s">
        <v>21</v>
      </c>
      <c r="I88" s="79" t="s">
        <v>23</v>
      </c>
      <c r="J88" s="78" t="s">
        <v>8</v>
      </c>
      <c r="K88" s="78" t="s">
        <v>9</v>
      </c>
    </row>
    <row r="89" spans="1:11" ht="13.5" thickBot="1">
      <c r="A89" s="86"/>
      <c r="B89" s="78"/>
      <c r="C89" s="79"/>
      <c r="D89" s="79"/>
      <c r="E89" s="79"/>
      <c r="F89" s="79"/>
      <c r="G89" s="78"/>
      <c r="H89" s="79"/>
      <c r="I89" s="79"/>
      <c r="J89" s="78"/>
      <c r="K89" s="78"/>
    </row>
    <row r="90" spans="1:11" ht="9" customHeight="1" thickBot="1">
      <c r="A90" s="86"/>
      <c r="B90" s="24" t="s">
        <v>10</v>
      </c>
      <c r="C90" s="24" t="s">
        <v>11</v>
      </c>
      <c r="D90" s="24" t="s">
        <v>12</v>
      </c>
      <c r="E90" s="24" t="s">
        <v>13</v>
      </c>
      <c r="F90" s="25" t="s">
        <v>24</v>
      </c>
      <c r="G90" s="24" t="s">
        <v>25</v>
      </c>
      <c r="H90" s="24" t="s">
        <v>26</v>
      </c>
      <c r="I90" s="25" t="s">
        <v>27</v>
      </c>
      <c r="J90" s="24" t="s">
        <v>28</v>
      </c>
      <c r="K90" s="6" t="s">
        <v>29</v>
      </c>
    </row>
    <row r="91" spans="1:11" ht="16.5" customHeight="1" thickBot="1">
      <c r="A91" s="75">
        <v>2015</v>
      </c>
      <c r="B91" s="26">
        <f>'Media semplice '!B91</f>
        <v>0</v>
      </c>
      <c r="C91" s="27">
        <f>'Media semplice '!C91</f>
        <v>0</v>
      </c>
      <c r="D91" s="26">
        <f>B91*(100%-C91)</f>
        <v>0</v>
      </c>
      <c r="E91" s="28">
        <v>0.1</v>
      </c>
      <c r="F91" s="29">
        <f>D91*E91</f>
        <v>0</v>
      </c>
      <c r="G91" s="26">
        <f>'Media semplice '!E91</f>
        <v>0</v>
      </c>
      <c r="H91" s="28">
        <v>0.1</v>
      </c>
      <c r="I91" s="29">
        <f>G91*H91</f>
        <v>0</v>
      </c>
      <c r="J91" s="85"/>
      <c r="K91" s="76"/>
    </row>
    <row r="92" spans="1:11" ht="16.5" customHeight="1" thickBot="1">
      <c r="A92" s="75">
        <v>2016</v>
      </c>
      <c r="B92" s="26">
        <f>'Media semplice '!B92</f>
        <v>0</v>
      </c>
      <c r="C92" s="27">
        <f>'Media semplice '!C92</f>
        <v>0</v>
      </c>
      <c r="D92" s="26">
        <f>B92*(100%-C92)</f>
        <v>0</v>
      </c>
      <c r="E92" s="28">
        <v>0.1</v>
      </c>
      <c r="F92" s="29">
        <f>D92*E92</f>
        <v>0</v>
      </c>
      <c r="G92" s="26">
        <f>'Media semplice '!E92</f>
        <v>0</v>
      </c>
      <c r="H92" s="28">
        <v>0.1</v>
      </c>
      <c r="I92" s="29">
        <f>G92*H92</f>
        <v>0</v>
      </c>
      <c r="J92" s="85"/>
      <c r="K92" s="76"/>
    </row>
    <row r="93" spans="1:11" ht="16.5" customHeight="1" thickBot="1">
      <c r="A93" s="75">
        <v>2017</v>
      </c>
      <c r="B93" s="26">
        <f>'Media semplice '!B93</f>
        <v>0</v>
      </c>
      <c r="C93" s="27">
        <f>'Media semplice '!C93</f>
        <v>0</v>
      </c>
      <c r="D93" s="26">
        <f>B93*(100%-C93)</f>
        <v>0</v>
      </c>
      <c r="E93" s="28">
        <v>0.1</v>
      </c>
      <c r="F93" s="29">
        <f>D93*E93</f>
        <v>0</v>
      </c>
      <c r="G93" s="26">
        <f>'Media semplice '!E93</f>
        <v>0</v>
      </c>
      <c r="H93" s="28">
        <v>0.1</v>
      </c>
      <c r="I93" s="29">
        <f>G93*H93</f>
        <v>0</v>
      </c>
      <c r="J93" s="85"/>
      <c r="K93" s="76"/>
    </row>
    <row r="94" spans="1:11" ht="16.5" customHeight="1" thickBot="1">
      <c r="A94" s="75">
        <v>2018</v>
      </c>
      <c r="B94" s="26">
        <f>'Media semplice '!B94</f>
        <v>0</v>
      </c>
      <c r="C94" s="27">
        <f>'Media semplice '!C94</f>
        <v>0</v>
      </c>
      <c r="D94" s="26">
        <f>B94*(100%-C94)</f>
        <v>0</v>
      </c>
      <c r="E94" s="28">
        <v>0.35</v>
      </c>
      <c r="F94" s="29">
        <f>D94*E94</f>
        <v>0</v>
      </c>
      <c r="G94" s="26">
        <f>'Media semplice '!E94</f>
        <v>0</v>
      </c>
      <c r="H94" s="28">
        <v>0.35</v>
      </c>
      <c r="I94" s="29">
        <f>G94*H94</f>
        <v>0</v>
      </c>
      <c r="J94" s="85"/>
      <c r="K94" s="76"/>
    </row>
    <row r="95" spans="1:11" ht="16.5" customHeight="1" thickBot="1">
      <c r="A95" s="75">
        <v>2019</v>
      </c>
      <c r="B95" s="26">
        <f>'Media semplice '!B95</f>
        <v>0</v>
      </c>
      <c r="C95" s="27">
        <f>'Media semplice '!C95</f>
        <v>0</v>
      </c>
      <c r="D95" s="26">
        <f>B95</f>
        <v>0</v>
      </c>
      <c r="E95" s="28">
        <v>0.35</v>
      </c>
      <c r="F95" s="29">
        <f>D95*E95</f>
        <v>0</v>
      </c>
      <c r="G95" s="26">
        <f>'Media semplice '!E95</f>
        <v>0</v>
      </c>
      <c r="H95" s="28">
        <v>0.35</v>
      </c>
      <c r="I95" s="29">
        <f>G95*H95</f>
        <v>0</v>
      </c>
      <c r="J95" s="85"/>
      <c r="K95" s="76"/>
    </row>
    <row r="96" spans="5:11" ht="16.5" customHeight="1" thickBot="1">
      <c r="E96" s="23" t="s">
        <v>30</v>
      </c>
      <c r="F96" s="29">
        <f>SUM(F91:F95)</f>
        <v>0</v>
      </c>
      <c r="I96" s="29">
        <f>SUM(I91:I95)</f>
        <v>0</v>
      </c>
      <c r="J96" s="30" t="e">
        <f>I96/F96</f>
        <v>#DIV/0!</v>
      </c>
      <c r="K96" s="18" t="e">
        <f>100%-J96</f>
        <v>#DIV/0!</v>
      </c>
    </row>
    <row r="99" ht="13.5" thickBot="1">
      <c r="A99" s="4" t="s">
        <v>31</v>
      </c>
    </row>
    <row r="100" spans="1:11" ht="31.5" customHeight="1" thickBot="1">
      <c r="A100" s="86" t="s">
        <v>3</v>
      </c>
      <c r="B100" s="78" t="s">
        <v>4</v>
      </c>
      <c r="C100" s="79" t="s">
        <v>5</v>
      </c>
      <c r="D100" s="79" t="s">
        <v>6</v>
      </c>
      <c r="E100" s="79"/>
      <c r="F100" s="78" t="s">
        <v>7</v>
      </c>
      <c r="G100" s="78" t="s">
        <v>32</v>
      </c>
      <c r="H100" s="79" t="s">
        <v>21</v>
      </c>
      <c r="I100" s="79" t="s">
        <v>33</v>
      </c>
      <c r="J100" s="78" t="s">
        <v>34</v>
      </c>
      <c r="K100" s="78" t="s">
        <v>9</v>
      </c>
    </row>
    <row r="101" spans="1:11" ht="16.5" customHeight="1" thickBot="1">
      <c r="A101" s="86"/>
      <c r="B101" s="78"/>
      <c r="C101" s="79"/>
      <c r="D101" s="79"/>
      <c r="E101" s="79"/>
      <c r="F101" s="78"/>
      <c r="G101" s="78"/>
      <c r="H101" s="79"/>
      <c r="I101" s="79"/>
      <c r="J101" s="78"/>
      <c r="K101" s="78"/>
    </row>
    <row r="102" spans="1:11" ht="9" customHeight="1" thickBot="1">
      <c r="A102" s="86"/>
      <c r="B102" s="24" t="s">
        <v>10</v>
      </c>
      <c r="C102" s="24" t="s">
        <v>11</v>
      </c>
      <c r="D102" s="84" t="s">
        <v>12</v>
      </c>
      <c r="E102" s="84"/>
      <c r="F102" s="24" t="s">
        <v>13</v>
      </c>
      <c r="G102" s="24" t="s">
        <v>14</v>
      </c>
      <c r="H102" s="24" t="s">
        <v>25</v>
      </c>
      <c r="I102" s="25" t="s">
        <v>35</v>
      </c>
      <c r="J102" s="24" t="s">
        <v>36</v>
      </c>
      <c r="K102" s="6" t="s">
        <v>37</v>
      </c>
    </row>
    <row r="103" spans="1:11" ht="16.5" customHeight="1" thickBot="1">
      <c r="A103" s="75">
        <v>2015</v>
      </c>
      <c r="B103" s="26">
        <f aca="true" t="shared" si="3" ref="B103:C107">B91</f>
        <v>0</v>
      </c>
      <c r="C103" s="27">
        <f t="shared" si="3"/>
        <v>0</v>
      </c>
      <c r="D103" s="76">
        <f>B103*(100%-C103)</f>
        <v>0</v>
      </c>
      <c r="E103" s="76"/>
      <c r="F103" s="26">
        <f>G91</f>
        <v>0</v>
      </c>
      <c r="G103" s="31" t="e">
        <f>F103/D103</f>
        <v>#DIV/0!</v>
      </c>
      <c r="H103" s="28">
        <v>0.1</v>
      </c>
      <c r="I103" s="31" t="e">
        <f>G103*H103</f>
        <v>#DIV/0!</v>
      </c>
      <c r="J103" s="85"/>
      <c r="K103" s="76"/>
    </row>
    <row r="104" spans="1:11" ht="16.5" customHeight="1" thickBot="1">
      <c r="A104" s="75">
        <v>2016</v>
      </c>
      <c r="B104" s="26">
        <f t="shared" si="3"/>
        <v>0</v>
      </c>
      <c r="C104" s="27">
        <f t="shared" si="3"/>
        <v>0</v>
      </c>
      <c r="D104" s="76">
        <f>B104*(100%-C104)</f>
        <v>0</v>
      </c>
      <c r="E104" s="76"/>
      <c r="F104" s="26">
        <f>G92</f>
        <v>0</v>
      </c>
      <c r="G104" s="31" t="e">
        <f>F104/D104</f>
        <v>#DIV/0!</v>
      </c>
      <c r="H104" s="28">
        <v>0.1</v>
      </c>
      <c r="I104" s="31" t="e">
        <f>G104*H104</f>
        <v>#DIV/0!</v>
      </c>
      <c r="J104" s="85"/>
      <c r="K104" s="76"/>
    </row>
    <row r="105" spans="1:11" ht="16.5" customHeight="1" thickBot="1">
      <c r="A105" s="75">
        <v>2017</v>
      </c>
      <c r="B105" s="26">
        <f t="shared" si="3"/>
        <v>0</v>
      </c>
      <c r="C105" s="27">
        <f t="shared" si="3"/>
        <v>0</v>
      </c>
      <c r="D105" s="76">
        <f>B105*(100%-C105)</f>
        <v>0</v>
      </c>
      <c r="E105" s="76"/>
      <c r="F105" s="26">
        <f>G93</f>
        <v>0</v>
      </c>
      <c r="G105" s="31" t="e">
        <f>F105/D105</f>
        <v>#DIV/0!</v>
      </c>
      <c r="H105" s="28">
        <v>0.1</v>
      </c>
      <c r="I105" s="31" t="e">
        <f>G105*H105</f>
        <v>#DIV/0!</v>
      </c>
      <c r="J105" s="85"/>
      <c r="K105" s="76"/>
    </row>
    <row r="106" spans="1:11" ht="16.5" customHeight="1" thickBot="1">
      <c r="A106" s="75">
        <v>2018</v>
      </c>
      <c r="B106" s="26">
        <f t="shared" si="3"/>
        <v>0</v>
      </c>
      <c r="C106" s="27">
        <f t="shared" si="3"/>
        <v>0</v>
      </c>
      <c r="D106" s="76">
        <f>B106*(100%-C106)</f>
        <v>0</v>
      </c>
      <c r="E106" s="76"/>
      <c r="F106" s="26">
        <f>G94</f>
        <v>0</v>
      </c>
      <c r="G106" s="31" t="e">
        <f>F106/D106</f>
        <v>#DIV/0!</v>
      </c>
      <c r="H106" s="28">
        <v>0.35</v>
      </c>
      <c r="I106" s="31" t="e">
        <f>G106*H106</f>
        <v>#DIV/0!</v>
      </c>
      <c r="J106" s="85"/>
      <c r="K106" s="76"/>
    </row>
    <row r="107" spans="1:11" ht="16.5" customHeight="1" thickBot="1">
      <c r="A107" s="75">
        <v>2019</v>
      </c>
      <c r="B107" s="26">
        <f t="shared" si="3"/>
        <v>0</v>
      </c>
      <c r="C107" s="27">
        <f t="shared" si="3"/>
        <v>0</v>
      </c>
      <c r="D107" s="76">
        <f>B107*(100%-C107)</f>
        <v>0</v>
      </c>
      <c r="E107" s="76"/>
      <c r="F107" s="26">
        <f>G95</f>
        <v>0</v>
      </c>
      <c r="G107" s="31" t="e">
        <f>F107/D107</f>
        <v>#DIV/0!</v>
      </c>
      <c r="H107" s="28">
        <v>0.35</v>
      </c>
      <c r="I107" s="31" t="e">
        <f>G107*H107</f>
        <v>#DIV/0!</v>
      </c>
      <c r="J107" s="32" t="e">
        <f>SUM(I103:I107)</f>
        <v>#DIV/0!</v>
      </c>
      <c r="K107" s="18" t="e">
        <f>100%-J107</f>
        <v>#DIV/0!</v>
      </c>
    </row>
    <row r="109" ht="13.5" thickBot="1"/>
    <row r="110" spans="1:7" s="2" customFormat="1" ht="15.75" thickBot="1">
      <c r="A110" s="3" t="s">
        <v>1</v>
      </c>
      <c r="B110" s="87">
        <f>'Media semplice '!B110:G110</f>
        <v>0</v>
      </c>
      <c r="C110" s="87"/>
      <c r="D110" s="87"/>
      <c r="E110" s="87"/>
      <c r="F110" s="87"/>
      <c r="G110" s="87"/>
    </row>
    <row r="112" ht="13.5" thickBot="1">
      <c r="A112" s="4" t="s">
        <v>20</v>
      </c>
    </row>
    <row r="113" spans="1:11" ht="31.5" customHeight="1" thickBot="1">
      <c r="A113" s="86" t="s">
        <v>3</v>
      </c>
      <c r="B113" s="78" t="s">
        <v>4</v>
      </c>
      <c r="C113" s="79" t="s">
        <v>5</v>
      </c>
      <c r="D113" s="79" t="s">
        <v>6</v>
      </c>
      <c r="E113" s="79" t="s">
        <v>21</v>
      </c>
      <c r="F113" s="79" t="s">
        <v>22</v>
      </c>
      <c r="G113" s="78" t="s">
        <v>7</v>
      </c>
      <c r="H113" s="79" t="s">
        <v>21</v>
      </c>
      <c r="I113" s="79" t="s">
        <v>23</v>
      </c>
      <c r="J113" s="78" t="s">
        <v>8</v>
      </c>
      <c r="K113" s="78" t="s">
        <v>9</v>
      </c>
    </row>
    <row r="114" spans="1:11" ht="13.5" thickBot="1">
      <c r="A114" s="86"/>
      <c r="B114" s="78"/>
      <c r="C114" s="79"/>
      <c r="D114" s="79"/>
      <c r="E114" s="79"/>
      <c r="F114" s="79"/>
      <c r="G114" s="78"/>
      <c r="H114" s="79"/>
      <c r="I114" s="79"/>
      <c r="J114" s="78"/>
      <c r="K114" s="78"/>
    </row>
    <row r="115" spans="1:11" ht="9" customHeight="1" thickBot="1">
      <c r="A115" s="86"/>
      <c r="B115" s="24" t="s">
        <v>10</v>
      </c>
      <c r="C115" s="24" t="s">
        <v>11</v>
      </c>
      <c r="D115" s="24" t="s">
        <v>12</v>
      </c>
      <c r="E115" s="24" t="s">
        <v>13</v>
      </c>
      <c r="F115" s="25" t="s">
        <v>24</v>
      </c>
      <c r="G115" s="24" t="s">
        <v>25</v>
      </c>
      <c r="H115" s="24" t="s">
        <v>26</v>
      </c>
      <c r="I115" s="25" t="s">
        <v>27</v>
      </c>
      <c r="J115" s="24" t="s">
        <v>28</v>
      </c>
      <c r="K115" s="6" t="s">
        <v>29</v>
      </c>
    </row>
    <row r="116" spans="1:11" ht="16.5" customHeight="1" thickBot="1">
      <c r="A116" s="75">
        <v>2015</v>
      </c>
      <c r="B116" s="26">
        <f>'Media semplice '!B116</f>
        <v>0</v>
      </c>
      <c r="C116" s="27">
        <f>'Media semplice '!C116</f>
        <v>0</v>
      </c>
      <c r="D116" s="26">
        <f>B116*(100%-C116)</f>
        <v>0</v>
      </c>
      <c r="E116" s="28">
        <v>0.1</v>
      </c>
      <c r="F116" s="29">
        <f>D116*E116</f>
        <v>0</v>
      </c>
      <c r="G116" s="26">
        <f>'Media semplice '!E116</f>
        <v>0</v>
      </c>
      <c r="H116" s="28">
        <v>0.1</v>
      </c>
      <c r="I116" s="29">
        <f>G116*H116</f>
        <v>0</v>
      </c>
      <c r="J116" s="85"/>
      <c r="K116" s="76"/>
    </row>
    <row r="117" spans="1:11" ht="16.5" customHeight="1" thickBot="1">
      <c r="A117" s="75">
        <v>2016</v>
      </c>
      <c r="B117" s="26">
        <f>'Media semplice '!B117</f>
        <v>0</v>
      </c>
      <c r="C117" s="27">
        <f>'Media semplice '!C117</f>
        <v>0</v>
      </c>
      <c r="D117" s="26">
        <f>B117*(100%-C117)</f>
        <v>0</v>
      </c>
      <c r="E117" s="28">
        <v>0.1</v>
      </c>
      <c r="F117" s="29">
        <f>D117*E117</f>
        <v>0</v>
      </c>
      <c r="G117" s="26">
        <f>'Media semplice '!E117</f>
        <v>0</v>
      </c>
      <c r="H117" s="28">
        <v>0.1</v>
      </c>
      <c r="I117" s="29">
        <f>G117*H117</f>
        <v>0</v>
      </c>
      <c r="J117" s="85"/>
      <c r="K117" s="76"/>
    </row>
    <row r="118" spans="1:11" ht="16.5" customHeight="1" thickBot="1">
      <c r="A118" s="75">
        <v>2017</v>
      </c>
      <c r="B118" s="26">
        <f>'Media semplice '!B118</f>
        <v>0</v>
      </c>
      <c r="C118" s="27">
        <f>'Media semplice '!C118</f>
        <v>0</v>
      </c>
      <c r="D118" s="26">
        <f>B118*(100%-C118)</f>
        <v>0</v>
      </c>
      <c r="E118" s="28">
        <v>0.1</v>
      </c>
      <c r="F118" s="29">
        <f>D118*E118</f>
        <v>0</v>
      </c>
      <c r="G118" s="26">
        <f>'Media semplice '!E118</f>
        <v>0</v>
      </c>
      <c r="H118" s="28">
        <v>0.1</v>
      </c>
      <c r="I118" s="29">
        <f>G118*H118</f>
        <v>0</v>
      </c>
      <c r="J118" s="85"/>
      <c r="K118" s="76"/>
    </row>
    <row r="119" spans="1:11" ht="16.5" customHeight="1" thickBot="1">
      <c r="A119" s="75">
        <v>2018</v>
      </c>
      <c r="B119" s="26">
        <f>'Media semplice '!B119</f>
        <v>0</v>
      </c>
      <c r="C119" s="27">
        <f>'Media semplice '!C119</f>
        <v>0</v>
      </c>
      <c r="D119" s="26">
        <f>B119*(100%-C119)</f>
        <v>0</v>
      </c>
      <c r="E119" s="28">
        <v>0.35</v>
      </c>
      <c r="F119" s="29">
        <f>D119*E119</f>
        <v>0</v>
      </c>
      <c r="G119" s="26">
        <f>'Media semplice '!E119</f>
        <v>0</v>
      </c>
      <c r="H119" s="28">
        <v>0.35</v>
      </c>
      <c r="I119" s="29">
        <f>G119*H119</f>
        <v>0</v>
      </c>
      <c r="J119" s="85"/>
      <c r="K119" s="76"/>
    </row>
    <row r="120" spans="1:11" ht="16.5" customHeight="1" thickBot="1">
      <c r="A120" s="75">
        <v>2019</v>
      </c>
      <c r="B120" s="26">
        <f>'Media semplice '!B120</f>
        <v>0</v>
      </c>
      <c r="C120" s="27">
        <f>'Media semplice '!C120</f>
        <v>0</v>
      </c>
      <c r="D120" s="26">
        <f>B120</f>
        <v>0</v>
      </c>
      <c r="E120" s="28">
        <v>0.35</v>
      </c>
      <c r="F120" s="29">
        <f>D120*E120</f>
        <v>0</v>
      </c>
      <c r="G120" s="26">
        <f>'Media semplice '!E120</f>
        <v>0</v>
      </c>
      <c r="H120" s="28">
        <v>0.35</v>
      </c>
      <c r="I120" s="29">
        <f>G120*H120</f>
        <v>0</v>
      </c>
      <c r="J120" s="85"/>
      <c r="K120" s="76"/>
    </row>
    <row r="121" spans="5:11" ht="16.5" customHeight="1" thickBot="1">
      <c r="E121" s="23" t="s">
        <v>30</v>
      </c>
      <c r="F121" s="29">
        <f>SUM(F116:F120)</f>
        <v>0</v>
      </c>
      <c r="I121" s="29">
        <f>SUM(I116:I120)</f>
        <v>0</v>
      </c>
      <c r="J121" s="30" t="e">
        <f>I121/F121</f>
        <v>#DIV/0!</v>
      </c>
      <c r="K121" s="18" t="e">
        <f>100%-J121</f>
        <v>#DIV/0!</v>
      </c>
    </row>
    <row r="124" ht="13.5" thickBot="1">
      <c r="A124" s="4" t="s">
        <v>31</v>
      </c>
    </row>
    <row r="125" spans="1:11" ht="31.5" customHeight="1" thickBot="1">
      <c r="A125" s="86" t="s">
        <v>3</v>
      </c>
      <c r="B125" s="78" t="s">
        <v>4</v>
      </c>
      <c r="C125" s="79" t="s">
        <v>5</v>
      </c>
      <c r="D125" s="79" t="s">
        <v>6</v>
      </c>
      <c r="E125" s="79"/>
      <c r="F125" s="78" t="s">
        <v>7</v>
      </c>
      <c r="G125" s="78" t="s">
        <v>32</v>
      </c>
      <c r="H125" s="79" t="s">
        <v>21</v>
      </c>
      <c r="I125" s="79" t="s">
        <v>33</v>
      </c>
      <c r="J125" s="78" t="s">
        <v>34</v>
      </c>
      <c r="K125" s="78" t="s">
        <v>9</v>
      </c>
    </row>
    <row r="126" spans="1:11" ht="16.5" customHeight="1" thickBot="1">
      <c r="A126" s="86"/>
      <c r="B126" s="78"/>
      <c r="C126" s="79"/>
      <c r="D126" s="79"/>
      <c r="E126" s="79"/>
      <c r="F126" s="78"/>
      <c r="G126" s="78"/>
      <c r="H126" s="79"/>
      <c r="I126" s="79"/>
      <c r="J126" s="78"/>
      <c r="K126" s="78"/>
    </row>
    <row r="127" spans="1:11" ht="9" customHeight="1" thickBot="1">
      <c r="A127" s="86"/>
      <c r="B127" s="24" t="s">
        <v>10</v>
      </c>
      <c r="C127" s="24" t="s">
        <v>11</v>
      </c>
      <c r="D127" s="84" t="s">
        <v>12</v>
      </c>
      <c r="E127" s="84"/>
      <c r="F127" s="24" t="s">
        <v>13</v>
      </c>
      <c r="G127" s="24" t="s">
        <v>14</v>
      </c>
      <c r="H127" s="24" t="s">
        <v>25</v>
      </c>
      <c r="I127" s="25" t="s">
        <v>35</v>
      </c>
      <c r="J127" s="24" t="s">
        <v>36</v>
      </c>
      <c r="K127" s="6" t="s">
        <v>37</v>
      </c>
    </row>
    <row r="128" spans="1:11" ht="16.5" customHeight="1" thickBot="1">
      <c r="A128" s="75">
        <v>2015</v>
      </c>
      <c r="B128" s="26">
        <f aca="true" t="shared" si="4" ref="B128:C132">B116</f>
        <v>0</v>
      </c>
      <c r="C128" s="27">
        <f t="shared" si="4"/>
        <v>0</v>
      </c>
      <c r="D128" s="76">
        <f>B128*(100%-C128)</f>
        <v>0</v>
      </c>
      <c r="E128" s="76"/>
      <c r="F128" s="26">
        <f>G116</f>
        <v>0</v>
      </c>
      <c r="G128" s="31" t="e">
        <f>F128/D128</f>
        <v>#DIV/0!</v>
      </c>
      <c r="H128" s="28">
        <v>0.1</v>
      </c>
      <c r="I128" s="31" t="e">
        <f>G128*H128</f>
        <v>#DIV/0!</v>
      </c>
      <c r="J128" s="85"/>
      <c r="K128" s="76"/>
    </row>
    <row r="129" spans="1:11" ht="16.5" customHeight="1" thickBot="1">
      <c r="A129" s="75">
        <v>2016</v>
      </c>
      <c r="B129" s="26">
        <f t="shared" si="4"/>
        <v>0</v>
      </c>
      <c r="C129" s="27">
        <f t="shared" si="4"/>
        <v>0</v>
      </c>
      <c r="D129" s="76">
        <f>B129*(100%-C129)</f>
        <v>0</v>
      </c>
      <c r="E129" s="76"/>
      <c r="F129" s="26">
        <f>G117</f>
        <v>0</v>
      </c>
      <c r="G129" s="31" t="e">
        <f>F129/D129</f>
        <v>#DIV/0!</v>
      </c>
      <c r="H129" s="28">
        <v>0.1</v>
      </c>
      <c r="I129" s="31" t="e">
        <f>G129*H129</f>
        <v>#DIV/0!</v>
      </c>
      <c r="J129" s="85"/>
      <c r="K129" s="76"/>
    </row>
    <row r="130" spans="1:11" ht="16.5" customHeight="1" thickBot="1">
      <c r="A130" s="75">
        <v>2017</v>
      </c>
      <c r="B130" s="26">
        <f t="shared" si="4"/>
        <v>0</v>
      </c>
      <c r="C130" s="27">
        <f t="shared" si="4"/>
        <v>0</v>
      </c>
      <c r="D130" s="76">
        <f>B130*(100%-C130)</f>
        <v>0</v>
      </c>
      <c r="E130" s="76"/>
      <c r="F130" s="26">
        <f>G118</f>
        <v>0</v>
      </c>
      <c r="G130" s="31" t="e">
        <f>F130/D130</f>
        <v>#DIV/0!</v>
      </c>
      <c r="H130" s="28">
        <v>0.1</v>
      </c>
      <c r="I130" s="31" t="e">
        <f>G130*H130</f>
        <v>#DIV/0!</v>
      </c>
      <c r="J130" s="85"/>
      <c r="K130" s="76"/>
    </row>
    <row r="131" spans="1:11" ht="16.5" customHeight="1" thickBot="1">
      <c r="A131" s="75">
        <v>2018</v>
      </c>
      <c r="B131" s="26">
        <f t="shared" si="4"/>
        <v>0</v>
      </c>
      <c r="C131" s="27">
        <f t="shared" si="4"/>
        <v>0</v>
      </c>
      <c r="D131" s="76">
        <f>B131*(100%-C131)</f>
        <v>0</v>
      </c>
      <c r="E131" s="76"/>
      <c r="F131" s="26">
        <f>G119</f>
        <v>0</v>
      </c>
      <c r="G131" s="31" t="e">
        <f>F131/D131</f>
        <v>#DIV/0!</v>
      </c>
      <c r="H131" s="28">
        <v>0.35</v>
      </c>
      <c r="I131" s="31" t="e">
        <f>G131*H131</f>
        <v>#DIV/0!</v>
      </c>
      <c r="J131" s="85"/>
      <c r="K131" s="76"/>
    </row>
    <row r="132" spans="1:11" ht="16.5" customHeight="1" thickBot="1">
      <c r="A132" s="75">
        <v>2019</v>
      </c>
      <c r="B132" s="26">
        <f t="shared" si="4"/>
        <v>0</v>
      </c>
      <c r="C132" s="27">
        <f t="shared" si="4"/>
        <v>0</v>
      </c>
      <c r="D132" s="76">
        <f>B132*(100%-C132)</f>
        <v>0</v>
      </c>
      <c r="E132" s="76"/>
      <c r="F132" s="26">
        <f>G120</f>
        <v>0</v>
      </c>
      <c r="G132" s="31" t="e">
        <f>F132/D132</f>
        <v>#DIV/0!</v>
      </c>
      <c r="H132" s="28">
        <v>0.35</v>
      </c>
      <c r="I132" s="31" t="e">
        <f>G132*H132</f>
        <v>#DIV/0!</v>
      </c>
      <c r="J132" s="32" t="e">
        <f>SUM(I128:I132)</f>
        <v>#DIV/0!</v>
      </c>
      <c r="K132" s="18" t="e">
        <f>100%-J132</f>
        <v>#DIV/0!</v>
      </c>
    </row>
    <row r="134" ht="13.5" thickBot="1"/>
    <row r="135" spans="1:7" s="2" customFormat="1" ht="15.75" thickBot="1">
      <c r="A135" s="3" t="s">
        <v>1</v>
      </c>
      <c r="B135" s="87">
        <f>'Media semplice '!B135:G135</f>
        <v>0</v>
      </c>
      <c r="C135" s="87"/>
      <c r="D135" s="87"/>
      <c r="E135" s="87"/>
      <c r="F135" s="87"/>
      <c r="G135" s="87"/>
    </row>
    <row r="137" ht="13.5" thickBot="1">
      <c r="A137" s="4" t="s">
        <v>20</v>
      </c>
    </row>
    <row r="138" spans="1:11" ht="31.5" customHeight="1" thickBot="1">
      <c r="A138" s="86" t="s">
        <v>3</v>
      </c>
      <c r="B138" s="78" t="s">
        <v>4</v>
      </c>
      <c r="C138" s="79" t="s">
        <v>5</v>
      </c>
      <c r="D138" s="79" t="s">
        <v>6</v>
      </c>
      <c r="E138" s="79" t="s">
        <v>21</v>
      </c>
      <c r="F138" s="79" t="s">
        <v>22</v>
      </c>
      <c r="G138" s="78" t="s">
        <v>7</v>
      </c>
      <c r="H138" s="79" t="s">
        <v>21</v>
      </c>
      <c r="I138" s="79" t="s">
        <v>23</v>
      </c>
      <c r="J138" s="78" t="s">
        <v>8</v>
      </c>
      <c r="K138" s="78" t="s">
        <v>9</v>
      </c>
    </row>
    <row r="139" spans="1:11" ht="13.5" thickBot="1">
      <c r="A139" s="86"/>
      <c r="B139" s="78"/>
      <c r="C139" s="79"/>
      <c r="D139" s="79"/>
      <c r="E139" s="79"/>
      <c r="F139" s="79"/>
      <c r="G139" s="78"/>
      <c r="H139" s="79"/>
      <c r="I139" s="79"/>
      <c r="J139" s="78"/>
      <c r="K139" s="78"/>
    </row>
    <row r="140" spans="1:11" ht="9" customHeight="1" thickBot="1">
      <c r="A140" s="86"/>
      <c r="B140" s="24" t="s">
        <v>10</v>
      </c>
      <c r="C140" s="24" t="s">
        <v>11</v>
      </c>
      <c r="D140" s="24" t="s">
        <v>12</v>
      </c>
      <c r="E140" s="24" t="s">
        <v>13</v>
      </c>
      <c r="F140" s="25" t="s">
        <v>24</v>
      </c>
      <c r="G140" s="24" t="s">
        <v>25</v>
      </c>
      <c r="H140" s="24" t="s">
        <v>26</v>
      </c>
      <c r="I140" s="25" t="s">
        <v>27</v>
      </c>
      <c r="J140" s="24" t="s">
        <v>28</v>
      </c>
      <c r="K140" s="6" t="s">
        <v>29</v>
      </c>
    </row>
    <row r="141" spans="1:11" ht="16.5" customHeight="1" thickBot="1">
      <c r="A141" s="75">
        <v>2015</v>
      </c>
      <c r="B141" s="26">
        <f>'Media semplice '!B141</f>
        <v>0</v>
      </c>
      <c r="C141" s="27">
        <f>'Media semplice '!C141</f>
        <v>0</v>
      </c>
      <c r="D141" s="26">
        <f>B141*(100%-C141)</f>
        <v>0</v>
      </c>
      <c r="E141" s="28">
        <v>0.1</v>
      </c>
      <c r="F141" s="29">
        <f>D141*E141</f>
        <v>0</v>
      </c>
      <c r="G141" s="26">
        <f>'Media semplice '!E141</f>
        <v>0</v>
      </c>
      <c r="H141" s="28">
        <v>0.1</v>
      </c>
      <c r="I141" s="29">
        <f>G141*H141</f>
        <v>0</v>
      </c>
      <c r="J141" s="85"/>
      <c r="K141" s="76"/>
    </row>
    <row r="142" spans="1:11" ht="16.5" customHeight="1" thickBot="1">
      <c r="A142" s="75">
        <v>2016</v>
      </c>
      <c r="B142" s="26">
        <f>'Media semplice '!B142</f>
        <v>0</v>
      </c>
      <c r="C142" s="27">
        <f>'Media semplice '!C142</f>
        <v>0</v>
      </c>
      <c r="D142" s="26">
        <f>B142*(100%-C142)</f>
        <v>0</v>
      </c>
      <c r="E142" s="28">
        <v>0.1</v>
      </c>
      <c r="F142" s="29">
        <f>D142*E142</f>
        <v>0</v>
      </c>
      <c r="G142" s="26">
        <f>'Media semplice '!E142</f>
        <v>0</v>
      </c>
      <c r="H142" s="28">
        <v>0.1</v>
      </c>
      <c r="I142" s="29">
        <f>G142*H142</f>
        <v>0</v>
      </c>
      <c r="J142" s="85"/>
      <c r="K142" s="76"/>
    </row>
    <row r="143" spans="1:11" ht="16.5" customHeight="1" thickBot="1">
      <c r="A143" s="75">
        <v>2017</v>
      </c>
      <c r="B143" s="26">
        <f>'Media semplice '!B143</f>
        <v>0</v>
      </c>
      <c r="C143" s="27">
        <f>'Media semplice '!C143</f>
        <v>0</v>
      </c>
      <c r="D143" s="26">
        <f>B143*(100%-C143)</f>
        <v>0</v>
      </c>
      <c r="E143" s="28">
        <v>0.1</v>
      </c>
      <c r="F143" s="29">
        <f>D143*E143</f>
        <v>0</v>
      </c>
      <c r="G143" s="26">
        <f>'Media semplice '!E143</f>
        <v>0</v>
      </c>
      <c r="H143" s="28">
        <v>0.1</v>
      </c>
      <c r="I143" s="29">
        <f>G143*H143</f>
        <v>0</v>
      </c>
      <c r="J143" s="85"/>
      <c r="K143" s="76"/>
    </row>
    <row r="144" spans="1:11" ht="16.5" customHeight="1" thickBot="1">
      <c r="A144" s="75">
        <v>2018</v>
      </c>
      <c r="B144" s="26">
        <f>'Media semplice '!B144</f>
        <v>0</v>
      </c>
      <c r="C144" s="27">
        <f>'Media semplice '!C144</f>
        <v>0</v>
      </c>
      <c r="D144" s="26">
        <f>B144*(100%-C144)</f>
        <v>0</v>
      </c>
      <c r="E144" s="28">
        <v>0.35</v>
      </c>
      <c r="F144" s="29">
        <f>D144*E144</f>
        <v>0</v>
      </c>
      <c r="G144" s="26">
        <f>'Media semplice '!E144</f>
        <v>0</v>
      </c>
      <c r="H144" s="28">
        <v>0.35</v>
      </c>
      <c r="I144" s="29">
        <f>G144*H144</f>
        <v>0</v>
      </c>
      <c r="J144" s="85"/>
      <c r="K144" s="76"/>
    </row>
    <row r="145" spans="1:11" ht="16.5" customHeight="1" thickBot="1">
      <c r="A145" s="75">
        <v>2019</v>
      </c>
      <c r="B145" s="26">
        <f>'Media semplice '!B145</f>
        <v>0</v>
      </c>
      <c r="C145" s="27">
        <f>'Media semplice '!C145</f>
        <v>0</v>
      </c>
      <c r="D145" s="26">
        <f>B145</f>
        <v>0</v>
      </c>
      <c r="E145" s="28">
        <v>0.35</v>
      </c>
      <c r="F145" s="29">
        <f>D145*E145</f>
        <v>0</v>
      </c>
      <c r="G145" s="26">
        <f>'Media semplice '!E145</f>
        <v>0</v>
      </c>
      <c r="H145" s="28">
        <v>0.35</v>
      </c>
      <c r="I145" s="29">
        <f>G145*H145</f>
        <v>0</v>
      </c>
      <c r="J145" s="85"/>
      <c r="K145" s="76"/>
    </row>
    <row r="146" spans="5:11" ht="16.5" customHeight="1" thickBot="1">
      <c r="E146" s="23" t="s">
        <v>30</v>
      </c>
      <c r="F146" s="29">
        <f>SUM(F141:F145)</f>
        <v>0</v>
      </c>
      <c r="I146" s="29">
        <f>SUM(I141:I145)</f>
        <v>0</v>
      </c>
      <c r="J146" s="30" t="e">
        <f>I146/F146</f>
        <v>#DIV/0!</v>
      </c>
      <c r="K146" s="18" t="e">
        <f>100%-J146</f>
        <v>#DIV/0!</v>
      </c>
    </row>
    <row r="149" ht="13.5" thickBot="1">
      <c r="A149" s="4" t="s">
        <v>31</v>
      </c>
    </row>
    <row r="150" spans="1:11" ht="31.5" customHeight="1" thickBot="1">
      <c r="A150" s="86" t="s">
        <v>3</v>
      </c>
      <c r="B150" s="78" t="s">
        <v>4</v>
      </c>
      <c r="C150" s="79" t="s">
        <v>5</v>
      </c>
      <c r="D150" s="79" t="s">
        <v>6</v>
      </c>
      <c r="E150" s="79"/>
      <c r="F150" s="78" t="s">
        <v>7</v>
      </c>
      <c r="G150" s="78" t="s">
        <v>32</v>
      </c>
      <c r="H150" s="79" t="s">
        <v>21</v>
      </c>
      <c r="I150" s="79" t="s">
        <v>33</v>
      </c>
      <c r="J150" s="78" t="s">
        <v>34</v>
      </c>
      <c r="K150" s="78" t="s">
        <v>9</v>
      </c>
    </row>
    <row r="151" spans="1:11" ht="16.5" customHeight="1" thickBot="1">
      <c r="A151" s="86"/>
      <c r="B151" s="78"/>
      <c r="C151" s="79"/>
      <c r="D151" s="79"/>
      <c r="E151" s="79"/>
      <c r="F151" s="78"/>
      <c r="G151" s="78"/>
      <c r="H151" s="79"/>
      <c r="I151" s="79"/>
      <c r="J151" s="78"/>
      <c r="K151" s="78"/>
    </row>
    <row r="152" spans="1:11" ht="9" customHeight="1" thickBot="1">
      <c r="A152" s="86"/>
      <c r="B152" s="24" t="s">
        <v>10</v>
      </c>
      <c r="C152" s="24" t="s">
        <v>11</v>
      </c>
      <c r="D152" s="84" t="s">
        <v>12</v>
      </c>
      <c r="E152" s="84"/>
      <c r="F152" s="24" t="s">
        <v>13</v>
      </c>
      <c r="G152" s="24" t="s">
        <v>14</v>
      </c>
      <c r="H152" s="24" t="s">
        <v>25</v>
      </c>
      <c r="I152" s="25" t="s">
        <v>35</v>
      </c>
      <c r="J152" s="24" t="s">
        <v>36</v>
      </c>
      <c r="K152" s="6" t="s">
        <v>37</v>
      </c>
    </row>
    <row r="153" spans="1:11" ht="16.5" customHeight="1" thickBot="1">
      <c r="A153" s="75">
        <v>2015</v>
      </c>
      <c r="B153" s="26">
        <f aca="true" t="shared" si="5" ref="B153:C157">B141</f>
        <v>0</v>
      </c>
      <c r="C153" s="27">
        <f t="shared" si="5"/>
        <v>0</v>
      </c>
      <c r="D153" s="76">
        <f>B153*(100%-C153)</f>
        <v>0</v>
      </c>
      <c r="E153" s="76"/>
      <c r="F153" s="26">
        <f>G141</f>
        <v>0</v>
      </c>
      <c r="G153" s="31" t="e">
        <f>F153/D153</f>
        <v>#DIV/0!</v>
      </c>
      <c r="H153" s="28">
        <v>0.1</v>
      </c>
      <c r="I153" s="31" t="e">
        <f>G153*H153</f>
        <v>#DIV/0!</v>
      </c>
      <c r="J153" s="85"/>
      <c r="K153" s="76"/>
    </row>
    <row r="154" spans="1:11" ht="16.5" customHeight="1" thickBot="1">
      <c r="A154" s="75">
        <v>2016</v>
      </c>
      <c r="B154" s="26">
        <f t="shared" si="5"/>
        <v>0</v>
      </c>
      <c r="C154" s="27">
        <f t="shared" si="5"/>
        <v>0</v>
      </c>
      <c r="D154" s="76">
        <f>B154*(100%-C154)</f>
        <v>0</v>
      </c>
      <c r="E154" s="76"/>
      <c r="F154" s="26">
        <f>G142</f>
        <v>0</v>
      </c>
      <c r="G154" s="31" t="e">
        <f>F154/D154</f>
        <v>#DIV/0!</v>
      </c>
      <c r="H154" s="28">
        <v>0.1</v>
      </c>
      <c r="I154" s="31" t="e">
        <f>G154*H154</f>
        <v>#DIV/0!</v>
      </c>
      <c r="J154" s="85"/>
      <c r="K154" s="76"/>
    </row>
    <row r="155" spans="1:11" ht="16.5" customHeight="1" thickBot="1">
      <c r="A155" s="75">
        <v>2017</v>
      </c>
      <c r="B155" s="26">
        <f t="shared" si="5"/>
        <v>0</v>
      </c>
      <c r="C155" s="27">
        <f t="shared" si="5"/>
        <v>0</v>
      </c>
      <c r="D155" s="76">
        <f>B155*(100%-C155)</f>
        <v>0</v>
      </c>
      <c r="E155" s="76"/>
      <c r="F155" s="26">
        <f>G143</f>
        <v>0</v>
      </c>
      <c r="G155" s="31" t="e">
        <f>F155/D155</f>
        <v>#DIV/0!</v>
      </c>
      <c r="H155" s="28">
        <v>0.1</v>
      </c>
      <c r="I155" s="31" t="e">
        <f>G155*H155</f>
        <v>#DIV/0!</v>
      </c>
      <c r="J155" s="85"/>
      <c r="K155" s="76"/>
    </row>
    <row r="156" spans="1:11" ht="16.5" customHeight="1" thickBot="1">
      <c r="A156" s="75">
        <v>2018</v>
      </c>
      <c r="B156" s="26">
        <f t="shared" si="5"/>
        <v>0</v>
      </c>
      <c r="C156" s="27">
        <f t="shared" si="5"/>
        <v>0</v>
      </c>
      <c r="D156" s="76">
        <f>B156*(100%-C156)</f>
        <v>0</v>
      </c>
      <c r="E156" s="76"/>
      <c r="F156" s="26">
        <f>G144</f>
        <v>0</v>
      </c>
      <c r="G156" s="31" t="e">
        <f>F156/D156</f>
        <v>#DIV/0!</v>
      </c>
      <c r="H156" s="28">
        <v>0.35</v>
      </c>
      <c r="I156" s="31" t="e">
        <f>G156*H156</f>
        <v>#DIV/0!</v>
      </c>
      <c r="J156" s="85"/>
      <c r="K156" s="76"/>
    </row>
    <row r="157" spans="1:11" ht="16.5" customHeight="1" thickBot="1">
      <c r="A157" s="75">
        <v>2019</v>
      </c>
      <c r="B157" s="26">
        <f t="shared" si="5"/>
        <v>0</v>
      </c>
      <c r="C157" s="27">
        <f t="shared" si="5"/>
        <v>0</v>
      </c>
      <c r="D157" s="76">
        <f>B157*(100%-C157)</f>
        <v>0</v>
      </c>
      <c r="E157" s="76"/>
      <c r="F157" s="26">
        <f>G145</f>
        <v>0</v>
      </c>
      <c r="G157" s="31" t="e">
        <f>F157/D157</f>
        <v>#DIV/0!</v>
      </c>
      <c r="H157" s="28">
        <v>0.35</v>
      </c>
      <c r="I157" s="31" t="e">
        <f>G157*H157</f>
        <v>#DIV/0!</v>
      </c>
      <c r="J157" s="32" t="e">
        <f>SUM(I153:I157)</f>
        <v>#DIV/0!</v>
      </c>
      <c r="K157" s="18" t="e">
        <f>100%-J157</f>
        <v>#DIV/0!</v>
      </c>
    </row>
    <row r="159" ht="13.5" thickBot="1"/>
    <row r="160" spans="1:7" s="2" customFormat="1" ht="15.75" thickBot="1">
      <c r="A160" s="3" t="s">
        <v>1</v>
      </c>
      <c r="B160" s="87">
        <f>'Media semplice '!B160:G160</f>
        <v>0</v>
      </c>
      <c r="C160" s="87"/>
      <c r="D160" s="87"/>
      <c r="E160" s="87"/>
      <c r="F160" s="87"/>
      <c r="G160" s="87"/>
    </row>
    <row r="162" ht="13.5" thickBot="1">
      <c r="A162" s="4" t="s">
        <v>20</v>
      </c>
    </row>
    <row r="163" spans="1:11" ht="31.5" customHeight="1" thickBot="1">
      <c r="A163" s="86" t="s">
        <v>3</v>
      </c>
      <c r="B163" s="78" t="s">
        <v>4</v>
      </c>
      <c r="C163" s="79" t="s">
        <v>5</v>
      </c>
      <c r="D163" s="79" t="s">
        <v>6</v>
      </c>
      <c r="E163" s="79" t="s">
        <v>21</v>
      </c>
      <c r="F163" s="79" t="s">
        <v>22</v>
      </c>
      <c r="G163" s="78" t="s">
        <v>7</v>
      </c>
      <c r="H163" s="79" t="s">
        <v>21</v>
      </c>
      <c r="I163" s="79" t="s">
        <v>23</v>
      </c>
      <c r="J163" s="78" t="s">
        <v>8</v>
      </c>
      <c r="K163" s="78" t="s">
        <v>9</v>
      </c>
    </row>
    <row r="164" spans="1:11" ht="13.5" thickBot="1">
      <c r="A164" s="86"/>
      <c r="B164" s="78"/>
      <c r="C164" s="79"/>
      <c r="D164" s="79"/>
      <c r="E164" s="79"/>
      <c r="F164" s="79"/>
      <c r="G164" s="78"/>
      <c r="H164" s="79"/>
      <c r="I164" s="79"/>
      <c r="J164" s="78"/>
      <c r="K164" s="78"/>
    </row>
    <row r="165" spans="1:11" ht="9" customHeight="1" thickBot="1">
      <c r="A165" s="86"/>
      <c r="B165" s="24" t="s">
        <v>10</v>
      </c>
      <c r="C165" s="24" t="s">
        <v>11</v>
      </c>
      <c r="D165" s="24" t="s">
        <v>12</v>
      </c>
      <c r="E165" s="24" t="s">
        <v>13</v>
      </c>
      <c r="F165" s="25" t="s">
        <v>24</v>
      </c>
      <c r="G165" s="24" t="s">
        <v>25</v>
      </c>
      <c r="H165" s="24" t="s">
        <v>26</v>
      </c>
      <c r="I165" s="25" t="s">
        <v>27</v>
      </c>
      <c r="J165" s="24" t="s">
        <v>28</v>
      </c>
      <c r="K165" s="6" t="s">
        <v>29</v>
      </c>
    </row>
    <row r="166" spans="1:11" ht="16.5" customHeight="1" thickBot="1">
      <c r="A166" s="75">
        <v>2015</v>
      </c>
      <c r="B166" s="26">
        <f>'Media semplice '!B166</f>
        <v>0</v>
      </c>
      <c r="C166" s="27">
        <f>'Media semplice '!C166</f>
        <v>0</v>
      </c>
      <c r="D166" s="26">
        <f>B166*(100%-C166)</f>
        <v>0</v>
      </c>
      <c r="E166" s="28">
        <v>0.1</v>
      </c>
      <c r="F166" s="29">
        <f>D166*E166</f>
        <v>0</v>
      </c>
      <c r="G166" s="26">
        <f>'Media semplice '!E166</f>
        <v>0</v>
      </c>
      <c r="H166" s="28">
        <v>0.1</v>
      </c>
      <c r="I166" s="29">
        <f>G166*H166</f>
        <v>0</v>
      </c>
      <c r="J166" s="85"/>
      <c r="K166" s="76"/>
    </row>
    <row r="167" spans="1:11" ht="16.5" customHeight="1" thickBot="1">
      <c r="A167" s="75">
        <v>2016</v>
      </c>
      <c r="B167" s="26">
        <f>'Media semplice '!B167</f>
        <v>0</v>
      </c>
      <c r="C167" s="27">
        <f>'Media semplice '!C167</f>
        <v>0</v>
      </c>
      <c r="D167" s="26">
        <f>B167*(100%-C167)</f>
        <v>0</v>
      </c>
      <c r="E167" s="28">
        <v>0.1</v>
      </c>
      <c r="F167" s="29">
        <f>D167*E167</f>
        <v>0</v>
      </c>
      <c r="G167" s="26">
        <f>'Media semplice '!E167</f>
        <v>0</v>
      </c>
      <c r="H167" s="28">
        <v>0.1</v>
      </c>
      <c r="I167" s="29">
        <f>G167*H167</f>
        <v>0</v>
      </c>
      <c r="J167" s="85"/>
      <c r="K167" s="76"/>
    </row>
    <row r="168" spans="1:11" ht="16.5" customHeight="1" thickBot="1">
      <c r="A168" s="75">
        <v>2017</v>
      </c>
      <c r="B168" s="26">
        <f>'Media semplice '!B168</f>
        <v>0</v>
      </c>
      <c r="C168" s="27">
        <f>'Media semplice '!C168</f>
        <v>0</v>
      </c>
      <c r="D168" s="26">
        <f>B168*(100%-C168)</f>
        <v>0</v>
      </c>
      <c r="E168" s="28">
        <v>0.1</v>
      </c>
      <c r="F168" s="29">
        <f>D168*E168</f>
        <v>0</v>
      </c>
      <c r="G168" s="26">
        <f>'Media semplice '!E168</f>
        <v>0</v>
      </c>
      <c r="H168" s="28">
        <v>0.1</v>
      </c>
      <c r="I168" s="29">
        <f>G168*H168</f>
        <v>0</v>
      </c>
      <c r="J168" s="85"/>
      <c r="K168" s="76"/>
    </row>
    <row r="169" spans="1:11" ht="16.5" customHeight="1" thickBot="1">
      <c r="A169" s="75">
        <v>2018</v>
      </c>
      <c r="B169" s="26">
        <f>'Media semplice '!B169</f>
        <v>0</v>
      </c>
      <c r="C169" s="27">
        <f>'Media semplice '!C169</f>
        <v>0</v>
      </c>
      <c r="D169" s="26">
        <f>B169*(100%-C169)</f>
        <v>0</v>
      </c>
      <c r="E169" s="28">
        <v>0.35</v>
      </c>
      <c r="F169" s="29">
        <f>D169*E169</f>
        <v>0</v>
      </c>
      <c r="G169" s="26">
        <f>'Media semplice '!E169</f>
        <v>0</v>
      </c>
      <c r="H169" s="28">
        <v>0.35</v>
      </c>
      <c r="I169" s="29">
        <f>G169*H169</f>
        <v>0</v>
      </c>
      <c r="J169" s="85"/>
      <c r="K169" s="76"/>
    </row>
    <row r="170" spans="1:11" ht="16.5" customHeight="1" thickBot="1">
      <c r="A170" s="75">
        <v>2019</v>
      </c>
      <c r="B170" s="26">
        <f>'Media semplice '!B170</f>
        <v>0</v>
      </c>
      <c r="C170" s="27">
        <f>'Media semplice '!C170</f>
        <v>0</v>
      </c>
      <c r="D170" s="26">
        <f>B170</f>
        <v>0</v>
      </c>
      <c r="E170" s="28">
        <v>0.35</v>
      </c>
      <c r="F170" s="29">
        <f>D170*E170</f>
        <v>0</v>
      </c>
      <c r="G170" s="26">
        <f>'Media semplice '!E170</f>
        <v>0</v>
      </c>
      <c r="H170" s="28">
        <v>0.35</v>
      </c>
      <c r="I170" s="29">
        <f>G170*H170</f>
        <v>0</v>
      </c>
      <c r="J170" s="85"/>
      <c r="K170" s="76"/>
    </row>
    <row r="171" spans="5:11" ht="16.5" customHeight="1" thickBot="1">
      <c r="E171" s="23" t="s">
        <v>30</v>
      </c>
      <c r="F171" s="29">
        <f>SUM(F166:F170)</f>
        <v>0</v>
      </c>
      <c r="I171" s="29">
        <f>SUM(I166:I170)</f>
        <v>0</v>
      </c>
      <c r="J171" s="30" t="e">
        <f>I171/F171</f>
        <v>#DIV/0!</v>
      </c>
      <c r="K171" s="18" t="e">
        <f>100%-J171</f>
        <v>#DIV/0!</v>
      </c>
    </row>
    <row r="174" ht="13.5" thickBot="1">
      <c r="A174" s="4" t="s">
        <v>31</v>
      </c>
    </row>
    <row r="175" spans="1:11" ht="31.5" customHeight="1" thickBot="1">
      <c r="A175" s="86" t="s">
        <v>3</v>
      </c>
      <c r="B175" s="78" t="s">
        <v>4</v>
      </c>
      <c r="C175" s="79" t="s">
        <v>5</v>
      </c>
      <c r="D175" s="79" t="s">
        <v>6</v>
      </c>
      <c r="E175" s="79"/>
      <c r="F175" s="78" t="s">
        <v>7</v>
      </c>
      <c r="G175" s="78" t="s">
        <v>32</v>
      </c>
      <c r="H175" s="79" t="s">
        <v>21</v>
      </c>
      <c r="I175" s="79" t="s">
        <v>33</v>
      </c>
      <c r="J175" s="78" t="s">
        <v>34</v>
      </c>
      <c r="K175" s="78" t="s">
        <v>9</v>
      </c>
    </row>
    <row r="176" spans="1:11" ht="16.5" customHeight="1" thickBot="1">
      <c r="A176" s="86"/>
      <c r="B176" s="78"/>
      <c r="C176" s="79"/>
      <c r="D176" s="79"/>
      <c r="E176" s="79"/>
      <c r="F176" s="78"/>
      <c r="G176" s="78"/>
      <c r="H176" s="79"/>
      <c r="I176" s="79"/>
      <c r="J176" s="78"/>
      <c r="K176" s="78"/>
    </row>
    <row r="177" spans="1:11" ht="9" customHeight="1" thickBot="1">
      <c r="A177" s="86"/>
      <c r="B177" s="24" t="s">
        <v>10</v>
      </c>
      <c r="C177" s="24" t="s">
        <v>11</v>
      </c>
      <c r="D177" s="84" t="s">
        <v>12</v>
      </c>
      <c r="E177" s="84"/>
      <c r="F177" s="24" t="s">
        <v>13</v>
      </c>
      <c r="G177" s="24" t="s">
        <v>14</v>
      </c>
      <c r="H177" s="24" t="s">
        <v>25</v>
      </c>
      <c r="I177" s="25" t="s">
        <v>35</v>
      </c>
      <c r="J177" s="24" t="s">
        <v>36</v>
      </c>
      <c r="K177" s="6" t="s">
        <v>37</v>
      </c>
    </row>
    <row r="178" spans="1:11" ht="16.5" customHeight="1" thickBot="1">
      <c r="A178" s="75">
        <v>2015</v>
      </c>
      <c r="B178" s="26">
        <f aca="true" t="shared" si="6" ref="B178:C182">B166</f>
        <v>0</v>
      </c>
      <c r="C178" s="27">
        <f t="shared" si="6"/>
        <v>0</v>
      </c>
      <c r="D178" s="76">
        <f>B178*(100%-C178)</f>
        <v>0</v>
      </c>
      <c r="E178" s="76"/>
      <c r="F178" s="26">
        <f>G166</f>
        <v>0</v>
      </c>
      <c r="G178" s="31" t="e">
        <f>F178/D178</f>
        <v>#DIV/0!</v>
      </c>
      <c r="H178" s="28">
        <v>0.1</v>
      </c>
      <c r="I178" s="31" t="e">
        <f>G178*H178</f>
        <v>#DIV/0!</v>
      </c>
      <c r="J178" s="85"/>
      <c r="K178" s="76"/>
    </row>
    <row r="179" spans="1:11" ht="16.5" customHeight="1" thickBot="1">
      <c r="A179" s="75">
        <v>2016</v>
      </c>
      <c r="B179" s="26">
        <f t="shared" si="6"/>
        <v>0</v>
      </c>
      <c r="C179" s="27">
        <f t="shared" si="6"/>
        <v>0</v>
      </c>
      <c r="D179" s="76">
        <f>B179*(100%-C179)</f>
        <v>0</v>
      </c>
      <c r="E179" s="76"/>
      <c r="F179" s="26">
        <f>G167</f>
        <v>0</v>
      </c>
      <c r="G179" s="31" t="e">
        <f>F179/D179</f>
        <v>#DIV/0!</v>
      </c>
      <c r="H179" s="28">
        <v>0.1</v>
      </c>
      <c r="I179" s="31" t="e">
        <f>G179*H179</f>
        <v>#DIV/0!</v>
      </c>
      <c r="J179" s="85"/>
      <c r="K179" s="76"/>
    </row>
    <row r="180" spans="1:11" ht="16.5" customHeight="1" thickBot="1">
      <c r="A180" s="75">
        <v>2017</v>
      </c>
      <c r="B180" s="26">
        <f t="shared" si="6"/>
        <v>0</v>
      </c>
      <c r="C180" s="27">
        <f t="shared" si="6"/>
        <v>0</v>
      </c>
      <c r="D180" s="76">
        <f>B180*(100%-C180)</f>
        <v>0</v>
      </c>
      <c r="E180" s="76"/>
      <c r="F180" s="26">
        <f>G168</f>
        <v>0</v>
      </c>
      <c r="G180" s="31" t="e">
        <f>F180/D180</f>
        <v>#DIV/0!</v>
      </c>
      <c r="H180" s="28">
        <v>0.1</v>
      </c>
      <c r="I180" s="31" t="e">
        <f>G180*H180</f>
        <v>#DIV/0!</v>
      </c>
      <c r="J180" s="85"/>
      <c r="K180" s="76"/>
    </row>
    <row r="181" spans="1:11" ht="16.5" customHeight="1" thickBot="1">
      <c r="A181" s="75">
        <v>2018</v>
      </c>
      <c r="B181" s="26">
        <f t="shared" si="6"/>
        <v>0</v>
      </c>
      <c r="C181" s="27">
        <f t="shared" si="6"/>
        <v>0</v>
      </c>
      <c r="D181" s="76">
        <f>B181*(100%-C181)</f>
        <v>0</v>
      </c>
      <c r="E181" s="76"/>
      <c r="F181" s="26">
        <f>G169</f>
        <v>0</v>
      </c>
      <c r="G181" s="31" t="e">
        <f>F181/D181</f>
        <v>#DIV/0!</v>
      </c>
      <c r="H181" s="28">
        <v>0.35</v>
      </c>
      <c r="I181" s="31" t="e">
        <f>G181*H181</f>
        <v>#DIV/0!</v>
      </c>
      <c r="J181" s="85"/>
      <c r="K181" s="76"/>
    </row>
    <row r="182" spans="1:11" ht="16.5" customHeight="1" thickBot="1">
      <c r="A182" s="75">
        <v>2019</v>
      </c>
      <c r="B182" s="26">
        <f t="shared" si="6"/>
        <v>0</v>
      </c>
      <c r="C182" s="27">
        <f t="shared" si="6"/>
        <v>0</v>
      </c>
      <c r="D182" s="76">
        <f>B182*(100%-C182)</f>
        <v>0</v>
      </c>
      <c r="E182" s="76"/>
      <c r="F182" s="26">
        <f>G170</f>
        <v>0</v>
      </c>
      <c r="G182" s="31" t="e">
        <f>F182/D182</f>
        <v>#DIV/0!</v>
      </c>
      <c r="H182" s="28">
        <v>0.35</v>
      </c>
      <c r="I182" s="31" t="e">
        <f>G182*H182</f>
        <v>#DIV/0!</v>
      </c>
      <c r="J182" s="32" t="e">
        <f>SUM(I178:I182)</f>
        <v>#DIV/0!</v>
      </c>
      <c r="K182" s="18" t="e">
        <f>100%-J182</f>
        <v>#DIV/0!</v>
      </c>
    </row>
    <row r="184" ht="13.5" thickBot="1"/>
    <row r="185" spans="1:7" s="2" customFormat="1" ht="15.75" thickBot="1">
      <c r="A185" s="3" t="s">
        <v>1</v>
      </c>
      <c r="B185" s="87">
        <f>'Media semplice '!B185:G185</f>
        <v>0</v>
      </c>
      <c r="C185" s="87"/>
      <c r="D185" s="87"/>
      <c r="E185" s="87"/>
      <c r="F185" s="87"/>
      <c r="G185" s="87"/>
    </row>
    <row r="187" ht="13.5" thickBot="1">
      <c r="A187" s="4" t="s">
        <v>20</v>
      </c>
    </row>
    <row r="188" spans="1:11" ht="31.5" customHeight="1" thickBot="1">
      <c r="A188" s="86" t="s">
        <v>3</v>
      </c>
      <c r="B188" s="78" t="s">
        <v>4</v>
      </c>
      <c r="C188" s="79" t="s">
        <v>5</v>
      </c>
      <c r="D188" s="79" t="s">
        <v>6</v>
      </c>
      <c r="E188" s="79" t="s">
        <v>21</v>
      </c>
      <c r="F188" s="79" t="s">
        <v>22</v>
      </c>
      <c r="G188" s="78" t="s">
        <v>7</v>
      </c>
      <c r="H188" s="79" t="s">
        <v>21</v>
      </c>
      <c r="I188" s="79" t="s">
        <v>23</v>
      </c>
      <c r="J188" s="78" t="s">
        <v>8</v>
      </c>
      <c r="K188" s="78" t="s">
        <v>9</v>
      </c>
    </row>
    <row r="189" spans="1:11" ht="13.5" thickBot="1">
      <c r="A189" s="86"/>
      <c r="B189" s="78"/>
      <c r="C189" s="79"/>
      <c r="D189" s="79"/>
      <c r="E189" s="79"/>
      <c r="F189" s="79"/>
      <c r="G189" s="78"/>
      <c r="H189" s="79"/>
      <c r="I189" s="79"/>
      <c r="J189" s="78"/>
      <c r="K189" s="78"/>
    </row>
    <row r="190" spans="1:11" ht="9" customHeight="1" thickBot="1">
      <c r="A190" s="86"/>
      <c r="B190" s="24" t="s">
        <v>10</v>
      </c>
      <c r="C190" s="24" t="s">
        <v>11</v>
      </c>
      <c r="D190" s="24" t="s">
        <v>12</v>
      </c>
      <c r="E190" s="24" t="s">
        <v>13</v>
      </c>
      <c r="F190" s="25" t="s">
        <v>24</v>
      </c>
      <c r="G190" s="24" t="s">
        <v>25</v>
      </c>
      <c r="H190" s="24" t="s">
        <v>26</v>
      </c>
      <c r="I190" s="25" t="s">
        <v>27</v>
      </c>
      <c r="J190" s="24" t="s">
        <v>28</v>
      </c>
      <c r="K190" s="6" t="s">
        <v>29</v>
      </c>
    </row>
    <row r="191" spans="1:11" ht="16.5" customHeight="1" thickBot="1">
      <c r="A191" s="75">
        <v>2015</v>
      </c>
      <c r="B191" s="26">
        <f>'Media semplice '!B191</f>
        <v>0</v>
      </c>
      <c r="C191" s="27">
        <f>'Media semplice '!C191</f>
        <v>0</v>
      </c>
      <c r="D191" s="26">
        <f>B191*(100%-C191)</f>
        <v>0</v>
      </c>
      <c r="E191" s="28">
        <v>0.1</v>
      </c>
      <c r="F191" s="29">
        <f>D191*E191</f>
        <v>0</v>
      </c>
      <c r="G191" s="26">
        <f>'Media semplice '!E191</f>
        <v>0</v>
      </c>
      <c r="H191" s="28">
        <v>0.1</v>
      </c>
      <c r="I191" s="29">
        <f>G191*H191</f>
        <v>0</v>
      </c>
      <c r="J191" s="85"/>
      <c r="K191" s="76"/>
    </row>
    <row r="192" spans="1:11" ht="16.5" customHeight="1" thickBot="1">
      <c r="A192" s="75">
        <v>2016</v>
      </c>
      <c r="B192" s="26">
        <f>'Media semplice '!B192</f>
        <v>0</v>
      </c>
      <c r="C192" s="27">
        <f>'Media semplice '!C192</f>
        <v>0</v>
      </c>
      <c r="D192" s="26">
        <f>B192*(100%-C192)</f>
        <v>0</v>
      </c>
      <c r="E192" s="28">
        <v>0.1</v>
      </c>
      <c r="F192" s="29">
        <f>D192*E192</f>
        <v>0</v>
      </c>
      <c r="G192" s="26">
        <f>'Media semplice '!E192</f>
        <v>0</v>
      </c>
      <c r="H192" s="28">
        <v>0.1</v>
      </c>
      <c r="I192" s="29">
        <f>G192*H192</f>
        <v>0</v>
      </c>
      <c r="J192" s="85"/>
      <c r="K192" s="76"/>
    </row>
    <row r="193" spans="1:11" ht="16.5" customHeight="1" thickBot="1">
      <c r="A193" s="75">
        <v>2017</v>
      </c>
      <c r="B193" s="26">
        <f>'Media semplice '!B193</f>
        <v>0</v>
      </c>
      <c r="C193" s="27">
        <f>'Media semplice '!C193</f>
        <v>0</v>
      </c>
      <c r="D193" s="26">
        <f>B193*(100%-C193)</f>
        <v>0</v>
      </c>
      <c r="E193" s="28">
        <v>0.1</v>
      </c>
      <c r="F193" s="29">
        <f>D193*E193</f>
        <v>0</v>
      </c>
      <c r="G193" s="26">
        <f>'Media semplice '!E193</f>
        <v>0</v>
      </c>
      <c r="H193" s="28">
        <v>0.1</v>
      </c>
      <c r="I193" s="29">
        <f>G193*H193</f>
        <v>0</v>
      </c>
      <c r="J193" s="85"/>
      <c r="K193" s="76"/>
    </row>
    <row r="194" spans="1:11" ht="16.5" customHeight="1" thickBot="1">
      <c r="A194" s="75">
        <v>2018</v>
      </c>
      <c r="B194" s="26">
        <f>'Media semplice '!B194</f>
        <v>0</v>
      </c>
      <c r="C194" s="27">
        <f>'Media semplice '!C194</f>
        <v>0</v>
      </c>
      <c r="D194" s="26">
        <f>B194*(100%-C194)</f>
        <v>0</v>
      </c>
      <c r="E194" s="28">
        <v>0.35</v>
      </c>
      <c r="F194" s="29">
        <f>D194*E194</f>
        <v>0</v>
      </c>
      <c r="G194" s="26">
        <f>'Media semplice '!E194</f>
        <v>0</v>
      </c>
      <c r="H194" s="28">
        <v>0.35</v>
      </c>
      <c r="I194" s="29">
        <f>G194*H194</f>
        <v>0</v>
      </c>
      <c r="J194" s="85"/>
      <c r="K194" s="76"/>
    </row>
    <row r="195" spans="1:11" ht="16.5" customHeight="1" thickBot="1">
      <c r="A195" s="75">
        <v>2019</v>
      </c>
      <c r="B195" s="26">
        <f>'Media semplice '!B195</f>
        <v>0</v>
      </c>
      <c r="C195" s="27">
        <f>'Media semplice '!C195</f>
        <v>0</v>
      </c>
      <c r="D195" s="26">
        <f>B195</f>
        <v>0</v>
      </c>
      <c r="E195" s="28">
        <v>0.35</v>
      </c>
      <c r="F195" s="29">
        <f>D195*E195</f>
        <v>0</v>
      </c>
      <c r="G195" s="26">
        <f>'Media semplice '!E195</f>
        <v>0</v>
      </c>
      <c r="H195" s="28">
        <v>0.35</v>
      </c>
      <c r="I195" s="29">
        <f>G195*H195</f>
        <v>0</v>
      </c>
      <c r="J195" s="85"/>
      <c r="K195" s="76"/>
    </row>
    <row r="196" spans="5:11" ht="16.5" customHeight="1" thickBot="1">
      <c r="E196" s="23" t="s">
        <v>30</v>
      </c>
      <c r="F196" s="29">
        <f>SUM(F191:F195)</f>
        <v>0</v>
      </c>
      <c r="I196" s="29">
        <f>SUM(I191:I195)</f>
        <v>0</v>
      </c>
      <c r="J196" s="30" t="e">
        <f>I196/F196</f>
        <v>#DIV/0!</v>
      </c>
      <c r="K196" s="18" t="e">
        <f>100%-J196</f>
        <v>#DIV/0!</v>
      </c>
    </row>
    <row r="199" ht="13.5" thickBot="1">
      <c r="A199" s="4" t="s">
        <v>31</v>
      </c>
    </row>
    <row r="200" spans="1:11" ht="31.5" customHeight="1" thickBot="1">
      <c r="A200" s="86" t="s">
        <v>3</v>
      </c>
      <c r="B200" s="78" t="s">
        <v>4</v>
      </c>
      <c r="C200" s="79" t="s">
        <v>5</v>
      </c>
      <c r="D200" s="79" t="s">
        <v>6</v>
      </c>
      <c r="E200" s="79"/>
      <c r="F200" s="78" t="s">
        <v>7</v>
      </c>
      <c r="G200" s="78" t="s">
        <v>32</v>
      </c>
      <c r="H200" s="79" t="s">
        <v>21</v>
      </c>
      <c r="I200" s="79" t="s">
        <v>33</v>
      </c>
      <c r="J200" s="78" t="s">
        <v>34</v>
      </c>
      <c r="K200" s="78" t="s">
        <v>9</v>
      </c>
    </row>
    <row r="201" spans="1:11" ht="16.5" customHeight="1" thickBot="1">
      <c r="A201" s="86"/>
      <c r="B201" s="78"/>
      <c r="C201" s="79"/>
      <c r="D201" s="79"/>
      <c r="E201" s="79"/>
      <c r="F201" s="78"/>
      <c r="G201" s="78"/>
      <c r="H201" s="79"/>
      <c r="I201" s="79"/>
      <c r="J201" s="78"/>
      <c r="K201" s="78"/>
    </row>
    <row r="202" spans="1:11" ht="9" customHeight="1" thickBot="1">
      <c r="A202" s="86"/>
      <c r="B202" s="24" t="s">
        <v>10</v>
      </c>
      <c r="C202" s="24" t="s">
        <v>11</v>
      </c>
      <c r="D202" s="84" t="s">
        <v>12</v>
      </c>
      <c r="E202" s="84"/>
      <c r="F202" s="24" t="s">
        <v>13</v>
      </c>
      <c r="G202" s="24" t="s">
        <v>14</v>
      </c>
      <c r="H202" s="24" t="s">
        <v>25</v>
      </c>
      <c r="I202" s="25" t="s">
        <v>35</v>
      </c>
      <c r="J202" s="24" t="s">
        <v>36</v>
      </c>
      <c r="K202" s="6" t="s">
        <v>37</v>
      </c>
    </row>
    <row r="203" spans="1:11" ht="16.5" customHeight="1" thickBot="1">
      <c r="A203" s="75">
        <v>2015</v>
      </c>
      <c r="B203" s="26">
        <f aca="true" t="shared" si="7" ref="B203:C207">B191</f>
        <v>0</v>
      </c>
      <c r="C203" s="27">
        <f t="shared" si="7"/>
        <v>0</v>
      </c>
      <c r="D203" s="76">
        <f>B203*(100%-C203)</f>
        <v>0</v>
      </c>
      <c r="E203" s="76"/>
      <c r="F203" s="26">
        <f>G191</f>
        <v>0</v>
      </c>
      <c r="G203" s="31" t="e">
        <f>F203/D203</f>
        <v>#DIV/0!</v>
      </c>
      <c r="H203" s="28">
        <v>0.1</v>
      </c>
      <c r="I203" s="31" t="e">
        <f>G203*H203</f>
        <v>#DIV/0!</v>
      </c>
      <c r="J203" s="85"/>
      <c r="K203" s="76"/>
    </row>
    <row r="204" spans="1:11" ht="16.5" customHeight="1" thickBot="1">
      <c r="A204" s="75">
        <v>2016</v>
      </c>
      <c r="B204" s="26">
        <f t="shared" si="7"/>
        <v>0</v>
      </c>
      <c r="C204" s="27">
        <f t="shared" si="7"/>
        <v>0</v>
      </c>
      <c r="D204" s="76">
        <f>B204*(100%-C204)</f>
        <v>0</v>
      </c>
      <c r="E204" s="76"/>
      <c r="F204" s="26">
        <f>G192</f>
        <v>0</v>
      </c>
      <c r="G204" s="31" t="e">
        <f>F204/D204</f>
        <v>#DIV/0!</v>
      </c>
      <c r="H204" s="28">
        <v>0.1</v>
      </c>
      <c r="I204" s="31" t="e">
        <f>G204*H204</f>
        <v>#DIV/0!</v>
      </c>
      <c r="J204" s="85"/>
      <c r="K204" s="76"/>
    </row>
    <row r="205" spans="1:11" ht="16.5" customHeight="1" thickBot="1">
      <c r="A205" s="75">
        <v>2017</v>
      </c>
      <c r="B205" s="26">
        <f t="shared" si="7"/>
        <v>0</v>
      </c>
      <c r="C205" s="27">
        <f t="shared" si="7"/>
        <v>0</v>
      </c>
      <c r="D205" s="76">
        <f>B205*(100%-C205)</f>
        <v>0</v>
      </c>
      <c r="E205" s="76"/>
      <c r="F205" s="26">
        <f>G193</f>
        <v>0</v>
      </c>
      <c r="G205" s="31" t="e">
        <f>F205/D205</f>
        <v>#DIV/0!</v>
      </c>
      <c r="H205" s="28">
        <v>0.1</v>
      </c>
      <c r="I205" s="31" t="e">
        <f>G205*H205</f>
        <v>#DIV/0!</v>
      </c>
      <c r="J205" s="85"/>
      <c r="K205" s="76"/>
    </row>
    <row r="206" spans="1:11" ht="16.5" customHeight="1" thickBot="1">
      <c r="A206" s="75">
        <v>2018</v>
      </c>
      <c r="B206" s="26">
        <f t="shared" si="7"/>
        <v>0</v>
      </c>
      <c r="C206" s="27">
        <f t="shared" si="7"/>
        <v>0</v>
      </c>
      <c r="D206" s="76">
        <f>B206*(100%-C206)</f>
        <v>0</v>
      </c>
      <c r="E206" s="76"/>
      <c r="F206" s="26">
        <f>G194</f>
        <v>0</v>
      </c>
      <c r="G206" s="31" t="e">
        <f>F206/D206</f>
        <v>#DIV/0!</v>
      </c>
      <c r="H206" s="28">
        <v>0.35</v>
      </c>
      <c r="I206" s="31" t="e">
        <f>G206*H206</f>
        <v>#DIV/0!</v>
      </c>
      <c r="J206" s="85"/>
      <c r="K206" s="76"/>
    </row>
    <row r="207" spans="1:11" ht="16.5" customHeight="1" thickBot="1">
      <c r="A207" s="75">
        <v>2019</v>
      </c>
      <c r="B207" s="26">
        <f t="shared" si="7"/>
        <v>0</v>
      </c>
      <c r="C207" s="27">
        <f t="shared" si="7"/>
        <v>0</v>
      </c>
      <c r="D207" s="76">
        <f>B207*(100%-C207)</f>
        <v>0</v>
      </c>
      <c r="E207" s="76"/>
      <c r="F207" s="26">
        <f>G195</f>
        <v>0</v>
      </c>
      <c r="G207" s="31" t="e">
        <f>F207/D207</f>
        <v>#DIV/0!</v>
      </c>
      <c r="H207" s="28">
        <v>0.35</v>
      </c>
      <c r="I207" s="31" t="e">
        <f>G207*H207</f>
        <v>#DIV/0!</v>
      </c>
      <c r="J207" s="32" t="e">
        <f>SUM(I203:I207)</f>
        <v>#DIV/0!</v>
      </c>
      <c r="K207" s="18" t="e">
        <f>100%-J207</f>
        <v>#DIV/0!</v>
      </c>
    </row>
  </sheetData>
  <sheetProtection selectLockedCells="1" selectUnlockedCells="1"/>
  <mergeCells count="258">
    <mergeCell ref="A1:K1"/>
    <mergeCell ref="A2:K2"/>
    <mergeCell ref="A5:A7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J8:J12"/>
    <mergeCell ref="K8:K12"/>
    <mergeCell ref="A17:A19"/>
    <mergeCell ref="B17:B18"/>
    <mergeCell ref="C17:C18"/>
    <mergeCell ref="D17:E18"/>
    <mergeCell ref="F17:F18"/>
    <mergeCell ref="G17:G18"/>
    <mergeCell ref="H17:H18"/>
    <mergeCell ref="I17:I18"/>
    <mergeCell ref="J17:J18"/>
    <mergeCell ref="K17:K18"/>
    <mergeCell ref="D19:E19"/>
    <mergeCell ref="D24:E24"/>
    <mergeCell ref="D20:E20"/>
    <mergeCell ref="J20:J23"/>
    <mergeCell ref="K20:K23"/>
    <mergeCell ref="D21:E21"/>
    <mergeCell ref="D22:E22"/>
    <mergeCell ref="D23:E23"/>
    <mergeCell ref="A31:A33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J34:J38"/>
    <mergeCell ref="K34:K38"/>
    <mergeCell ref="A43:A45"/>
    <mergeCell ref="B43:B44"/>
    <mergeCell ref="C43:C44"/>
    <mergeCell ref="D43:E44"/>
    <mergeCell ref="F43:F44"/>
    <mergeCell ref="G43:G44"/>
    <mergeCell ref="H43:H44"/>
    <mergeCell ref="I43:I44"/>
    <mergeCell ref="J43:J44"/>
    <mergeCell ref="K43:K44"/>
    <mergeCell ref="D45:E45"/>
    <mergeCell ref="D46:E46"/>
    <mergeCell ref="J46:J49"/>
    <mergeCell ref="K46:K49"/>
    <mergeCell ref="D47:E47"/>
    <mergeCell ref="D48:E48"/>
    <mergeCell ref="D49:E49"/>
    <mergeCell ref="D50:E50"/>
    <mergeCell ref="B28:G28"/>
    <mergeCell ref="B3:G3"/>
    <mergeCell ref="B60:G60"/>
    <mergeCell ref="A63:A65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J66:J70"/>
    <mergeCell ref="K66:K70"/>
    <mergeCell ref="A75:A77"/>
    <mergeCell ref="B75:B76"/>
    <mergeCell ref="C75:C76"/>
    <mergeCell ref="D75:E76"/>
    <mergeCell ref="F75:F76"/>
    <mergeCell ref="G75:G76"/>
    <mergeCell ref="H75:H76"/>
    <mergeCell ref="I75:I76"/>
    <mergeCell ref="J75:J76"/>
    <mergeCell ref="K75:K76"/>
    <mergeCell ref="D77:E77"/>
    <mergeCell ref="D78:E78"/>
    <mergeCell ref="J78:J81"/>
    <mergeCell ref="K78:K81"/>
    <mergeCell ref="D79:E79"/>
    <mergeCell ref="D80:E80"/>
    <mergeCell ref="D81:E81"/>
    <mergeCell ref="D82:E82"/>
    <mergeCell ref="B85:G85"/>
    <mergeCell ref="A88:A90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J91:J95"/>
    <mergeCell ref="K91:K95"/>
    <mergeCell ref="A100:A102"/>
    <mergeCell ref="B100:B101"/>
    <mergeCell ref="C100:C101"/>
    <mergeCell ref="D100:E101"/>
    <mergeCell ref="F100:F101"/>
    <mergeCell ref="G100:G101"/>
    <mergeCell ref="H100:H101"/>
    <mergeCell ref="I100:I101"/>
    <mergeCell ref="J100:J101"/>
    <mergeCell ref="K100:K101"/>
    <mergeCell ref="D102:E102"/>
    <mergeCell ref="D103:E103"/>
    <mergeCell ref="J103:J106"/>
    <mergeCell ref="K103:K106"/>
    <mergeCell ref="D104:E104"/>
    <mergeCell ref="D105:E105"/>
    <mergeCell ref="D106:E106"/>
    <mergeCell ref="D107:E107"/>
    <mergeCell ref="B110:G110"/>
    <mergeCell ref="A113:A115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J116:J120"/>
    <mergeCell ref="K116:K120"/>
    <mergeCell ref="A125:A127"/>
    <mergeCell ref="B125:B126"/>
    <mergeCell ref="C125:C126"/>
    <mergeCell ref="D125:E126"/>
    <mergeCell ref="F125:F126"/>
    <mergeCell ref="G125:G126"/>
    <mergeCell ref="H125:H126"/>
    <mergeCell ref="I125:I126"/>
    <mergeCell ref="J125:J126"/>
    <mergeCell ref="K125:K126"/>
    <mergeCell ref="D127:E127"/>
    <mergeCell ref="D128:E128"/>
    <mergeCell ref="J128:J131"/>
    <mergeCell ref="K128:K131"/>
    <mergeCell ref="D129:E129"/>
    <mergeCell ref="D130:E130"/>
    <mergeCell ref="D131:E131"/>
    <mergeCell ref="D132:E132"/>
    <mergeCell ref="B135:G135"/>
    <mergeCell ref="A138:A140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J141:J145"/>
    <mergeCell ref="K141:K145"/>
    <mergeCell ref="A150:A152"/>
    <mergeCell ref="B150:B151"/>
    <mergeCell ref="C150:C151"/>
    <mergeCell ref="D150:E151"/>
    <mergeCell ref="F150:F151"/>
    <mergeCell ref="G150:G151"/>
    <mergeCell ref="H150:H151"/>
    <mergeCell ref="I150:I151"/>
    <mergeCell ref="J150:J151"/>
    <mergeCell ref="K150:K151"/>
    <mergeCell ref="D152:E152"/>
    <mergeCell ref="D153:E153"/>
    <mergeCell ref="J153:J156"/>
    <mergeCell ref="K153:K156"/>
    <mergeCell ref="D154:E154"/>
    <mergeCell ref="D155:E155"/>
    <mergeCell ref="D156:E156"/>
    <mergeCell ref="D157:E157"/>
    <mergeCell ref="B160:G160"/>
    <mergeCell ref="A163:A165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J166:J170"/>
    <mergeCell ref="K166:K170"/>
    <mergeCell ref="A175:A177"/>
    <mergeCell ref="B175:B176"/>
    <mergeCell ref="C175:C176"/>
    <mergeCell ref="D175:E176"/>
    <mergeCell ref="F175:F176"/>
    <mergeCell ref="G175:G176"/>
    <mergeCell ref="H175:H176"/>
    <mergeCell ref="I175:I176"/>
    <mergeCell ref="J175:J176"/>
    <mergeCell ref="K175:K176"/>
    <mergeCell ref="D177:E177"/>
    <mergeCell ref="D178:E178"/>
    <mergeCell ref="J178:J181"/>
    <mergeCell ref="K178:K181"/>
    <mergeCell ref="D179:E179"/>
    <mergeCell ref="D180:E180"/>
    <mergeCell ref="D181:E181"/>
    <mergeCell ref="D182:E182"/>
    <mergeCell ref="B185:G185"/>
    <mergeCell ref="A188:A190"/>
    <mergeCell ref="B188:B189"/>
    <mergeCell ref="C188:C189"/>
    <mergeCell ref="D188:D189"/>
    <mergeCell ref="E188:E189"/>
    <mergeCell ref="F188:F189"/>
    <mergeCell ref="G188:G189"/>
    <mergeCell ref="F200:F201"/>
    <mergeCell ref="G200:G201"/>
    <mergeCell ref="H188:H189"/>
    <mergeCell ref="I188:I189"/>
    <mergeCell ref="J188:J189"/>
    <mergeCell ref="K188:K189"/>
    <mergeCell ref="J191:J195"/>
    <mergeCell ref="K191:K195"/>
    <mergeCell ref="D204:E204"/>
    <mergeCell ref="D205:E205"/>
    <mergeCell ref="A200:A202"/>
    <mergeCell ref="B200:B201"/>
    <mergeCell ref="C200:C201"/>
    <mergeCell ref="D200:E201"/>
    <mergeCell ref="D206:E206"/>
    <mergeCell ref="D207:E207"/>
    <mergeCell ref="H200:H201"/>
    <mergeCell ref="I200:I201"/>
    <mergeCell ref="J200:J201"/>
    <mergeCell ref="K200:K201"/>
    <mergeCell ref="D202:E202"/>
    <mergeCell ref="D203:E203"/>
    <mergeCell ref="J203:J206"/>
    <mergeCell ref="K203:K20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146" zoomScaleNormal="146" zoomScalePageLayoutView="0" workbookViewId="0" topLeftCell="A1">
      <selection activeCell="A12" sqref="A12"/>
    </sheetView>
  </sheetViews>
  <sheetFormatPr defaultColWidth="8.75390625" defaultRowHeight="6" customHeight="1"/>
  <cols>
    <col min="1" max="1" width="28.75390625" style="35" customWidth="1"/>
    <col min="2" max="2" width="0" style="35" hidden="1" customWidth="1"/>
    <col min="3" max="3" width="12.75390625" style="35" customWidth="1"/>
    <col min="4" max="4" width="11.25390625" style="36" customWidth="1"/>
    <col min="5" max="5" width="14.25390625" style="37" customWidth="1"/>
    <col min="6" max="6" width="14.75390625" style="37" customWidth="1"/>
    <col min="7" max="7" width="9.25390625" style="64" customWidth="1"/>
    <col min="8" max="8" width="11.75390625" style="37" customWidth="1"/>
    <col min="9" max="9" width="13.75390625" style="37" customWidth="1"/>
    <col min="10" max="10" width="14.75390625" style="37" customWidth="1"/>
    <col min="11" max="11" width="9.75390625" style="36" customWidth="1"/>
    <col min="12" max="12" width="14.25390625" style="38" customWidth="1"/>
    <col min="13" max="13" width="5.25390625" style="0" customWidth="1"/>
  </cols>
  <sheetData>
    <row r="1" spans="1:12" ht="15.75" customHeight="1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.75" customHeight="1">
      <c r="A2" s="88" t="s">
        <v>38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.75" customHeight="1" thickBot="1">
      <c r="A3" s="39"/>
      <c r="B3" s="39"/>
      <c r="C3" s="39"/>
      <c r="D3" s="40"/>
      <c r="E3" s="41"/>
      <c r="F3" s="41"/>
      <c r="G3" s="65"/>
      <c r="H3" s="41"/>
      <c r="I3" s="41"/>
      <c r="J3" s="41"/>
      <c r="K3" s="40"/>
      <c r="L3" s="42"/>
    </row>
    <row r="4" spans="1:20" s="35" customFormat="1" ht="51" customHeight="1" thickBot="1">
      <c r="A4" s="43" t="s">
        <v>39</v>
      </c>
      <c r="B4" s="43" t="s">
        <v>40</v>
      </c>
      <c r="C4" s="67" t="s">
        <v>51</v>
      </c>
      <c r="D4" s="68" t="s">
        <v>41</v>
      </c>
      <c r="E4" s="69" t="s">
        <v>52</v>
      </c>
      <c r="F4" s="67" t="s">
        <v>53</v>
      </c>
      <c r="G4" s="44" t="s">
        <v>41</v>
      </c>
      <c r="H4" s="44" t="s">
        <v>42</v>
      </c>
      <c r="I4" s="45" t="s">
        <v>54</v>
      </c>
      <c r="J4" s="45" t="s">
        <v>43</v>
      </c>
      <c r="K4" s="44" t="s">
        <v>44</v>
      </c>
      <c r="L4" s="45" t="s">
        <v>45</v>
      </c>
      <c r="N4"/>
      <c r="O4"/>
      <c r="P4"/>
      <c r="Q4"/>
      <c r="R4"/>
      <c r="S4"/>
      <c r="T4"/>
    </row>
    <row r="6" spans="1:12" ht="18" customHeight="1" thickBot="1">
      <c r="A6" s="46" t="s">
        <v>56</v>
      </c>
      <c r="B6" s="46"/>
      <c r="C6" s="47">
        <f>716210.89+77822.37+2259626.78</f>
        <v>3053660.04</v>
      </c>
      <c r="D6" s="70">
        <f>'Media semplice '!G27</f>
        <v>0.8115755605985958</v>
      </c>
      <c r="E6" s="48">
        <f>C6*D6</f>
        <v>2478275.8588405307</v>
      </c>
      <c r="F6" s="49">
        <v>0</v>
      </c>
      <c r="G6" s="66">
        <f>D6</f>
        <v>0.8115755605985958</v>
      </c>
      <c r="H6" s="50">
        <v>1</v>
      </c>
      <c r="I6" s="48">
        <f>F6*G6*H6</f>
        <v>0</v>
      </c>
      <c r="J6" s="48">
        <f>E6+I6</f>
        <v>2478275.8588405307</v>
      </c>
      <c r="K6" s="52">
        <f>L6/(C6+F6)</f>
        <v>0.8115755605985959</v>
      </c>
      <c r="L6" s="53">
        <f>J6</f>
        <v>2478275.8588405307</v>
      </c>
    </row>
    <row r="7" spans="3:12" ht="6" customHeight="1" thickBot="1">
      <c r="C7" s="54"/>
      <c r="D7" s="71"/>
      <c r="H7" s="50"/>
      <c r="K7" s="55"/>
      <c r="L7" s="37"/>
    </row>
    <row r="8" spans="1:12" ht="18" customHeight="1" thickBot="1">
      <c r="A8" s="46" t="s">
        <v>57</v>
      </c>
      <c r="B8" s="46"/>
      <c r="C8" s="56">
        <f>289660.48+101093.91</f>
        <v>390754.39</v>
      </c>
      <c r="D8" s="70">
        <v>0.8116</v>
      </c>
      <c r="E8" s="48">
        <f>C8*D8</f>
        <v>317136.262924</v>
      </c>
      <c r="F8" s="49">
        <v>0</v>
      </c>
      <c r="G8" s="66">
        <f>D8</f>
        <v>0.8116</v>
      </c>
      <c r="H8" s="50">
        <v>1</v>
      </c>
      <c r="I8" s="48">
        <f>F8*G8*H8</f>
        <v>0</v>
      </c>
      <c r="J8" s="48">
        <f>E8+I8</f>
        <v>317136.262924</v>
      </c>
      <c r="K8" s="52">
        <f>L8/(C8+F8)</f>
        <v>0.8115999999999999</v>
      </c>
      <c r="L8" s="53">
        <f>J8</f>
        <v>317136.262924</v>
      </c>
    </row>
    <row r="9" spans="3:12" ht="6" customHeight="1" thickBot="1">
      <c r="C9" s="54"/>
      <c r="D9" s="71"/>
      <c r="H9" s="50"/>
      <c r="K9" s="55"/>
      <c r="L9" s="37"/>
    </row>
    <row r="10" spans="1:20" s="34" customFormat="1" ht="18" customHeight="1" thickBot="1">
      <c r="A10" s="57"/>
      <c r="B10" s="57"/>
      <c r="C10" s="58">
        <f>'Media semplice '!D70-'Media semplice '!E70</f>
        <v>0</v>
      </c>
      <c r="D10" s="72" t="e">
        <f>'Media semplice '!G83</f>
        <v>#DIV/0!</v>
      </c>
      <c r="E10" s="48" t="e">
        <f>C10*D10</f>
        <v>#DIV/0!</v>
      </c>
      <c r="F10" s="49">
        <v>0</v>
      </c>
      <c r="G10" s="66" t="e">
        <f>D10</f>
        <v>#DIV/0!</v>
      </c>
      <c r="H10" s="50">
        <v>1</v>
      </c>
      <c r="I10" s="48" t="e">
        <f>F10*G10*H10</f>
        <v>#DIV/0!</v>
      </c>
      <c r="J10" s="48" t="e">
        <f>E10+I10</f>
        <v>#DIV/0!</v>
      </c>
      <c r="K10" s="52" t="e">
        <f>L10/(C10+F10)</f>
        <v>#DIV/0!</v>
      </c>
      <c r="L10" s="53" t="e">
        <f>J10</f>
        <v>#DIV/0!</v>
      </c>
      <c r="N10"/>
      <c r="O10"/>
      <c r="P10"/>
      <c r="Q10"/>
      <c r="R10"/>
      <c r="S10"/>
      <c r="T10"/>
    </row>
    <row r="11" spans="3:12" ht="6" customHeight="1" thickBot="1">
      <c r="C11" s="54"/>
      <c r="D11" s="71"/>
      <c r="H11" s="50"/>
      <c r="K11" s="55"/>
      <c r="L11" s="37"/>
    </row>
    <row r="12" spans="1:12" ht="18" customHeight="1" thickBot="1">
      <c r="A12" s="46"/>
      <c r="B12" s="46"/>
      <c r="C12" s="56">
        <f>'Media semplice '!B95-'Media semplice '!E95</f>
        <v>0</v>
      </c>
      <c r="D12" s="70" t="e">
        <f>'Media semplice '!G108</f>
        <v>#DIV/0!</v>
      </c>
      <c r="E12" s="48" t="e">
        <f>C12*D12</f>
        <v>#DIV/0!</v>
      </c>
      <c r="F12" s="49">
        <v>0</v>
      </c>
      <c r="G12" s="66" t="e">
        <f>D12</f>
        <v>#DIV/0!</v>
      </c>
      <c r="H12" s="50">
        <v>1</v>
      </c>
      <c r="I12" s="48" t="e">
        <f>F12*G12*H12</f>
        <v>#DIV/0!</v>
      </c>
      <c r="J12" s="48" t="e">
        <f>E12+I12</f>
        <v>#DIV/0!</v>
      </c>
      <c r="K12" s="52" t="e">
        <f>L12/(C12+F12)</f>
        <v>#DIV/0!</v>
      </c>
      <c r="L12" s="53" t="e">
        <f>J12</f>
        <v>#DIV/0!</v>
      </c>
    </row>
    <row r="13" spans="3:12" ht="6" customHeight="1" thickBot="1">
      <c r="C13" s="54"/>
      <c r="D13" s="71"/>
      <c r="H13" s="50"/>
      <c r="K13" s="55"/>
      <c r="L13" s="37"/>
    </row>
    <row r="14" spans="1:12" ht="18" customHeight="1" thickBot="1">
      <c r="A14" s="46"/>
      <c r="B14" s="46"/>
      <c r="C14" s="56">
        <v>0</v>
      </c>
      <c r="D14" s="70" t="e">
        <f>'Media semplice '!G133</f>
        <v>#DIV/0!</v>
      </c>
      <c r="E14" s="48" t="e">
        <f>C14*D14</f>
        <v>#DIV/0!</v>
      </c>
      <c r="F14" s="49">
        <v>0</v>
      </c>
      <c r="G14" s="66" t="e">
        <f>D14</f>
        <v>#DIV/0!</v>
      </c>
      <c r="H14" s="50">
        <v>1</v>
      </c>
      <c r="I14" s="48" t="e">
        <f>F14*G14*H14</f>
        <v>#DIV/0!</v>
      </c>
      <c r="J14" s="48" t="e">
        <f>E14+I14</f>
        <v>#DIV/0!</v>
      </c>
      <c r="K14" s="52" t="e">
        <f>L14/(C14+F14)</f>
        <v>#DIV/0!</v>
      </c>
      <c r="L14" s="53" t="e">
        <f>J14</f>
        <v>#DIV/0!</v>
      </c>
    </row>
    <row r="15" spans="3:12" ht="6" customHeight="1" thickBot="1">
      <c r="C15" s="54"/>
      <c r="D15" s="71"/>
      <c r="H15" s="50"/>
      <c r="K15" s="55"/>
      <c r="L15" s="37"/>
    </row>
    <row r="16" spans="1:12" ht="18" customHeight="1" thickBot="1">
      <c r="A16" s="46"/>
      <c r="B16" s="46"/>
      <c r="C16" s="56">
        <f>'Media semplice '!D145-'Media semplice '!E145</f>
        <v>0</v>
      </c>
      <c r="D16" s="70" t="e">
        <f>'Media semplice '!G158</f>
        <v>#DIV/0!</v>
      </c>
      <c r="E16" s="48" t="e">
        <f>C16*D16</f>
        <v>#DIV/0!</v>
      </c>
      <c r="F16" s="49">
        <v>0</v>
      </c>
      <c r="G16" s="66" t="e">
        <f>D16</f>
        <v>#DIV/0!</v>
      </c>
      <c r="H16" s="50">
        <v>1</v>
      </c>
      <c r="I16" s="48" t="e">
        <f>F16*G16*H16</f>
        <v>#DIV/0!</v>
      </c>
      <c r="J16" s="48" t="e">
        <f>E16+I16</f>
        <v>#DIV/0!</v>
      </c>
      <c r="K16" s="52" t="e">
        <f>L16/(C16+F16)</f>
        <v>#DIV/0!</v>
      </c>
      <c r="L16" s="53" t="e">
        <f>J16</f>
        <v>#DIV/0!</v>
      </c>
    </row>
    <row r="17" spans="3:12" ht="6" customHeight="1" thickBot="1">
      <c r="C17" s="54"/>
      <c r="D17" s="71"/>
      <c r="H17" s="50"/>
      <c r="K17" s="55"/>
      <c r="L17" s="37"/>
    </row>
    <row r="18" spans="1:12" ht="18" customHeight="1" thickBot="1">
      <c r="A18" s="46"/>
      <c r="B18" s="46"/>
      <c r="C18" s="56">
        <f>'Media semplice '!D170-'Media semplice '!E170</f>
        <v>0</v>
      </c>
      <c r="D18" s="70" t="e">
        <f>'Media semplice '!G183</f>
        <v>#DIV/0!</v>
      </c>
      <c r="E18" s="48" t="e">
        <f>C18*D18</f>
        <v>#DIV/0!</v>
      </c>
      <c r="F18" s="49">
        <v>0</v>
      </c>
      <c r="G18" s="66" t="e">
        <f>D18</f>
        <v>#DIV/0!</v>
      </c>
      <c r="H18" s="50">
        <v>1</v>
      </c>
      <c r="I18" s="48" t="e">
        <f>F18*G18*H18</f>
        <v>#DIV/0!</v>
      </c>
      <c r="J18" s="48" t="e">
        <f>E18+I18</f>
        <v>#DIV/0!</v>
      </c>
      <c r="K18" s="52" t="e">
        <f>L18/(C18+F18)</f>
        <v>#DIV/0!</v>
      </c>
      <c r="L18" s="53" t="e">
        <f>J18</f>
        <v>#DIV/0!</v>
      </c>
    </row>
    <row r="19" spans="3:12" ht="6" customHeight="1" thickBot="1">
      <c r="C19" s="54"/>
      <c r="D19" s="71"/>
      <c r="H19" s="50"/>
      <c r="K19" s="55"/>
      <c r="L19" s="37"/>
    </row>
    <row r="20" spans="1:12" ht="18" customHeight="1" thickBot="1">
      <c r="A20" s="46"/>
      <c r="B20" s="46"/>
      <c r="C20" s="56">
        <f>'Media semplice '!D195-'Media semplice '!E195</f>
        <v>0</v>
      </c>
      <c r="D20" s="70" t="e">
        <f>'Media semplice '!G208</f>
        <v>#DIV/0!</v>
      </c>
      <c r="E20" s="48" t="e">
        <f>C20*D20</f>
        <v>#DIV/0!</v>
      </c>
      <c r="F20" s="49">
        <v>0</v>
      </c>
      <c r="G20" s="66" t="e">
        <f>D20</f>
        <v>#DIV/0!</v>
      </c>
      <c r="H20" s="50">
        <v>1</v>
      </c>
      <c r="I20" s="48" t="e">
        <f>F20*G20*H20</f>
        <v>#DIV/0!</v>
      </c>
      <c r="J20" s="48" t="e">
        <f>E20+I20</f>
        <v>#DIV/0!</v>
      </c>
      <c r="K20" s="52" t="e">
        <f>L20/(C20+F20)</f>
        <v>#DIV/0!</v>
      </c>
      <c r="L20" s="53" t="e">
        <f>J20</f>
        <v>#DIV/0!</v>
      </c>
    </row>
    <row r="21" spans="3:12" ht="6" customHeight="1" thickBot="1">
      <c r="C21" s="54"/>
      <c r="D21" s="71"/>
      <c r="H21" s="50"/>
      <c r="K21" s="55"/>
      <c r="L21" s="37"/>
    </row>
    <row r="22" spans="1:12" ht="18" customHeight="1" thickBot="1">
      <c r="A22" s="46"/>
      <c r="B22" s="46"/>
      <c r="C22" s="56">
        <v>0</v>
      </c>
      <c r="D22" s="70"/>
      <c r="E22" s="48">
        <f>C22*D22</f>
        <v>0</v>
      </c>
      <c r="F22" s="49">
        <v>0</v>
      </c>
      <c r="G22" s="66">
        <f>D22</f>
        <v>0</v>
      </c>
      <c r="H22" s="50">
        <v>1</v>
      </c>
      <c r="I22" s="48">
        <f>F22*G22*H22</f>
        <v>0</v>
      </c>
      <c r="J22" s="48">
        <f>E22+I22</f>
        <v>0</v>
      </c>
      <c r="K22" s="52" t="e">
        <f>L22/(C22+F22)</f>
        <v>#DIV/0!</v>
      </c>
      <c r="L22" s="53">
        <f>J22</f>
        <v>0</v>
      </c>
    </row>
    <row r="23" spans="3:12" ht="6" customHeight="1">
      <c r="C23" s="54"/>
      <c r="K23" s="55"/>
      <c r="L23" s="37"/>
    </row>
    <row r="24" spans="1:12" ht="18" customHeight="1" hidden="1">
      <c r="A24" s="46"/>
      <c r="B24" s="46"/>
      <c r="C24" s="56"/>
      <c r="D24" s="59"/>
      <c r="E24" s="48">
        <f>C24*D24</f>
        <v>0</v>
      </c>
      <c r="F24" s="49"/>
      <c r="G24" s="66">
        <f>D24</f>
        <v>0</v>
      </c>
      <c r="H24" s="51"/>
      <c r="I24" s="48">
        <f>F24*G24*H24</f>
        <v>0</v>
      </c>
      <c r="J24" s="48">
        <f>E24+I24</f>
        <v>0</v>
      </c>
      <c r="K24" s="52">
        <f>G24</f>
        <v>0</v>
      </c>
      <c r="L24" s="53"/>
    </row>
    <row r="25" spans="3:12" ht="6" customHeight="1" hidden="1">
      <c r="C25" s="54"/>
      <c r="K25" s="55"/>
      <c r="L25" s="37"/>
    </row>
    <row r="26" spans="1:12" ht="18" customHeight="1" hidden="1">
      <c r="A26" s="46"/>
      <c r="B26" s="46"/>
      <c r="C26" s="56"/>
      <c r="D26" s="59"/>
      <c r="E26" s="48">
        <f>C26*D26</f>
        <v>0</v>
      </c>
      <c r="F26" s="56"/>
      <c r="G26" s="66">
        <f>D26</f>
        <v>0</v>
      </c>
      <c r="H26" s="51"/>
      <c r="I26" s="48">
        <f>F26*G26*H26</f>
        <v>0</v>
      </c>
      <c r="J26" s="48">
        <f>E26+I26</f>
        <v>0</v>
      </c>
      <c r="K26" s="52">
        <f>G26</f>
        <v>0</v>
      </c>
      <c r="L26" s="53"/>
    </row>
    <row r="27" spans="3:12" ht="6" customHeight="1" hidden="1">
      <c r="C27" s="54"/>
      <c r="K27" s="55"/>
      <c r="L27" s="37"/>
    </row>
    <row r="28" spans="1:12" ht="18" customHeight="1" hidden="1">
      <c r="A28" s="46"/>
      <c r="B28" s="46"/>
      <c r="C28" s="56"/>
      <c r="D28" s="59"/>
      <c r="E28" s="48">
        <f>C28*D28</f>
        <v>0</v>
      </c>
      <c r="F28" s="49"/>
      <c r="G28" s="66">
        <f>D28</f>
        <v>0</v>
      </c>
      <c r="H28" s="51"/>
      <c r="I28" s="48">
        <f>F28*G28*H28</f>
        <v>0</v>
      </c>
      <c r="J28" s="48">
        <f>E28+I28</f>
        <v>0</v>
      </c>
      <c r="K28" s="52">
        <f>G28</f>
        <v>0</v>
      </c>
      <c r="L28" s="53"/>
    </row>
    <row r="29" ht="9" customHeight="1" thickBot="1">
      <c r="C29" s="54"/>
    </row>
    <row r="30" spans="3:12" ht="15.75" customHeight="1" thickBot="1">
      <c r="C30" s="54"/>
      <c r="E30" s="54"/>
      <c r="K30" s="73" t="s">
        <v>46</v>
      </c>
      <c r="L30" s="60">
        <f>SUM(L6:L8)</f>
        <v>2795412.121764531</v>
      </c>
    </row>
    <row r="31" ht="6.75" customHeight="1" thickBot="1">
      <c r="C31" s="54"/>
    </row>
    <row r="32" spans="11:12" ht="15.75" customHeight="1" thickBot="1">
      <c r="K32" s="73" t="s">
        <v>47</v>
      </c>
      <c r="L32" s="61"/>
    </row>
    <row r="33" ht="6.75" customHeight="1" thickBot="1"/>
    <row r="34" spans="4:12" ht="15.75" customHeight="1" thickBot="1">
      <c r="D34" s="62"/>
      <c r="K34" s="73" t="s">
        <v>55</v>
      </c>
      <c r="L34" s="60">
        <f>IF(L32-L30&gt;0,L32-L30,0)</f>
        <v>0</v>
      </c>
    </row>
    <row r="36" spans="5:12" ht="15.75" customHeight="1" thickBot="1">
      <c r="E36" s="63"/>
      <c r="K36" s="73" t="s">
        <v>48</v>
      </c>
      <c r="L36" s="60">
        <f>IF(L30-L32&gt;0,L30-L32,0)</f>
        <v>2795412.121764531</v>
      </c>
    </row>
    <row r="40" ht="21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65536" ht="15.75" customHeight="1"/>
  </sheetData>
  <sheetProtection selectLockedCells="1" selectUnlockedCells="1"/>
  <mergeCells count="2">
    <mergeCell ref="A1:L1"/>
    <mergeCell ref="A2:L2"/>
  </mergeCells>
  <printOptions/>
  <pageMargins left="0.5118110236220472" right="0.35433070866141736" top="0.7480314960629921" bottom="0.7480314960629921" header="0.5118110236220472" footer="0.5118110236220472"/>
  <pageSetup horizontalDpi="300" verticalDpi="3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Perrone</dc:creator>
  <cp:keywords/>
  <dc:description/>
  <cp:lastModifiedBy>SozzoS</cp:lastModifiedBy>
  <cp:lastPrinted>2018-11-21T12:51:51Z</cp:lastPrinted>
  <dcterms:created xsi:type="dcterms:W3CDTF">2020-07-01T17:24:00Z</dcterms:created>
  <dcterms:modified xsi:type="dcterms:W3CDTF">2020-08-24T16:44:50Z</dcterms:modified>
  <cp:category/>
  <cp:version/>
  <cp:contentType/>
  <cp:contentStatus/>
</cp:coreProperties>
</file>